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985" yWindow="-15" windowWidth="3495" windowHeight="4275" firstSheet="1" activeTab="4"/>
  </bookViews>
  <sheets>
    <sheet name="00000000" sheetId="6" state="veryHidden" r:id="rId1"/>
    <sheet name="HK 1" sheetId="9" r:id="rId2"/>
    <sheet name="HK 2" sheetId="11" r:id="rId3"/>
    <sheet name="Ca Nam" sheetId="10" r:id="rId4"/>
    <sheet name="Toan Khoa" sheetId="1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F11" i="12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H65" i="10"/>
  <c r="I65" s="1"/>
  <c r="H64"/>
  <c r="I64" s="1"/>
  <c r="H63"/>
  <c r="I63" s="1"/>
  <c r="H62"/>
  <c r="I62" s="1"/>
  <c r="H61"/>
  <c r="I61" s="1"/>
  <c r="H60"/>
  <c r="I60" s="1"/>
  <c r="H59"/>
  <c r="I59" s="1"/>
  <c r="F65"/>
  <c r="F64"/>
  <c r="F63"/>
  <c r="F62"/>
  <c r="F61"/>
  <c r="F60"/>
  <c r="F59"/>
  <c r="G65" i="11"/>
  <c r="G64"/>
  <c r="G63"/>
  <c r="G62"/>
  <c r="G61"/>
  <c r="G60"/>
  <c r="G59"/>
  <c r="E65"/>
  <c r="E64"/>
  <c r="E63"/>
  <c r="E61"/>
  <c r="E60"/>
  <c r="E59"/>
  <c r="D59" i="9"/>
  <c r="E65"/>
  <c r="E64"/>
  <c r="E63"/>
  <c r="E62"/>
  <c r="E61"/>
  <c r="E60"/>
  <c r="I51" i="10"/>
  <c r="I52"/>
  <c r="H52"/>
  <c r="H51"/>
  <c r="G52"/>
  <c r="G50"/>
  <c r="G51"/>
  <c r="F50"/>
  <c r="F51"/>
  <c r="F52"/>
  <c r="E50"/>
  <c r="E51"/>
  <c r="E52"/>
  <c r="D51"/>
  <c r="D52"/>
  <c r="G52" i="11"/>
  <c r="E52"/>
  <c r="G51"/>
  <c r="E51"/>
  <c r="G52" i="9"/>
  <c r="E52"/>
  <c r="G51"/>
  <c r="E51"/>
  <c r="G11" i="12"/>
  <c r="H11" s="1"/>
  <c r="D12" i="10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D53"/>
  <c r="E53"/>
  <c r="D54"/>
  <c r="E54"/>
  <c r="E11"/>
  <c r="D11"/>
  <c r="F65" i="11"/>
  <c r="D65"/>
  <c r="F64"/>
  <c r="D64"/>
  <c r="F63"/>
  <c r="D63"/>
  <c r="F62"/>
  <c r="D62"/>
  <c r="E62" s="1"/>
  <c r="F61"/>
  <c r="D61"/>
  <c r="F60"/>
  <c r="D60"/>
  <c r="F59"/>
  <c r="D59"/>
  <c r="F63" i="9"/>
  <c r="G63" s="1"/>
  <c r="F62"/>
  <c r="G62" s="1"/>
  <c r="F61"/>
  <c r="G61" s="1"/>
  <c r="F60"/>
  <c r="G60" s="1"/>
  <c r="D63"/>
  <c r="D62"/>
  <c r="D61"/>
  <c r="D60"/>
  <c r="D64"/>
  <c r="F64"/>
  <c r="G64" s="1"/>
  <c r="G54" i="11"/>
  <c r="G53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3"/>
  <c r="E54"/>
  <c r="E11"/>
  <c r="G54" i="9"/>
  <c r="G53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3"/>
  <c r="E54"/>
  <c r="F65"/>
  <c r="G65" s="1"/>
  <c r="F59"/>
  <c r="G59" s="1"/>
  <c r="E59"/>
  <c r="D65"/>
  <c r="F21" i="10"/>
  <c r="G21" s="1"/>
  <c r="H22" i="12" s="1"/>
  <c r="F44" i="10"/>
  <c r="H44" s="1"/>
  <c r="I44" s="1"/>
  <c r="F31"/>
  <c r="H31" s="1"/>
  <c r="I31" s="1"/>
  <c r="F17"/>
  <c r="H17" s="1"/>
  <c r="I17" s="1"/>
  <c r="F12"/>
  <c r="H12" s="1"/>
  <c r="I12" s="1"/>
  <c r="F53"/>
  <c r="H53" s="1"/>
  <c r="I53" s="1"/>
  <c r="F27"/>
  <c r="G27" s="1"/>
  <c r="H28" i="12" s="1"/>
  <c r="F19" i="10"/>
  <c r="H19" s="1"/>
  <c r="I19" s="1"/>
  <c r="H27"/>
  <c r="I27" s="1"/>
  <c r="G12"/>
  <c r="H13" i="12" s="1"/>
  <c r="H52" l="1"/>
  <c r="H51"/>
  <c r="F54" i="10"/>
  <c r="H54" s="1"/>
  <c r="I54" s="1"/>
  <c r="F49"/>
  <c r="H49" s="1"/>
  <c r="I49" s="1"/>
  <c r="F35"/>
  <c r="H35" s="1"/>
  <c r="I35" s="1"/>
  <c r="F34"/>
  <c r="H34" s="1"/>
  <c r="I34" s="1"/>
  <c r="F33"/>
  <c r="F32"/>
  <c r="H32" s="1"/>
  <c r="I32" s="1"/>
  <c r="F30"/>
  <c r="H30" s="1"/>
  <c r="I30" s="1"/>
  <c r="F28"/>
  <c r="H28" s="1"/>
  <c r="I28" s="1"/>
  <c r="F26"/>
  <c r="H26" s="1"/>
  <c r="I26" s="1"/>
  <c r="F23"/>
  <c r="H23" s="1"/>
  <c r="I23" s="1"/>
  <c r="F22"/>
  <c r="H22" s="1"/>
  <c r="I22" s="1"/>
  <c r="F20"/>
  <c r="H20" s="1"/>
  <c r="I20" s="1"/>
  <c r="H33"/>
  <c r="I33" s="1"/>
  <c r="G33"/>
  <c r="H34" i="12" s="1"/>
  <c r="G26" i="10"/>
  <c r="H27" i="12" s="1"/>
  <c r="F15" i="10"/>
  <c r="H15" s="1"/>
  <c r="I15" s="1"/>
  <c r="G17"/>
  <c r="H18" i="12" s="1"/>
  <c r="H21" i="10"/>
  <c r="I21" s="1"/>
  <c r="F47"/>
  <c r="H47" s="1"/>
  <c r="I47" s="1"/>
  <c r="F43"/>
  <c r="H43" s="1"/>
  <c r="I43" s="1"/>
  <c r="F41"/>
  <c r="H41" s="1"/>
  <c r="I41" s="1"/>
  <c r="F38"/>
  <c r="H38" s="1"/>
  <c r="I38" s="1"/>
  <c r="G34"/>
  <c r="H35" i="12" s="1"/>
  <c r="G54" i="10"/>
  <c r="G30"/>
  <c r="H31" i="12" s="1"/>
  <c r="G41" i="10"/>
  <c r="H42" i="12" s="1"/>
  <c r="G20" i="10"/>
  <c r="H21" i="12" s="1"/>
  <c r="F36" i="10"/>
  <c r="H36" s="1"/>
  <c r="I36" s="1"/>
  <c r="H50"/>
  <c r="I50" s="1"/>
  <c r="F48"/>
  <c r="F46"/>
  <c r="H46" s="1"/>
  <c r="I46" s="1"/>
  <c r="F40"/>
  <c r="F37"/>
  <c r="H37" s="1"/>
  <c r="I37" s="1"/>
  <c r="F25"/>
  <c r="G25" s="1"/>
  <c r="H26" i="12" s="1"/>
  <c r="F16" i="10"/>
  <c r="F14"/>
  <c r="H14" s="1"/>
  <c r="I14" s="1"/>
  <c r="F13"/>
  <c r="G49"/>
  <c r="H50" i="12" s="1"/>
  <c r="G44" i="10"/>
  <c r="H45" i="12" s="1"/>
  <c r="H40" i="10"/>
  <c r="I40" s="1"/>
  <c r="G40"/>
  <c r="H41" i="12" s="1"/>
  <c r="F39" i="10"/>
  <c r="H39" s="1"/>
  <c r="I39" s="1"/>
  <c r="G16"/>
  <c r="H17" i="12" s="1"/>
  <c r="H16" i="10"/>
  <c r="I16" s="1"/>
  <c r="H13"/>
  <c r="I13" s="1"/>
  <c r="G13"/>
  <c r="H14" i="12" s="1"/>
  <c r="F11" i="10"/>
  <c r="G32"/>
  <c r="H33" i="12" s="1"/>
  <c r="F45" i="10"/>
  <c r="G45" s="1"/>
  <c r="H46" i="12" s="1"/>
  <c r="F42" i="10"/>
  <c r="H42" s="1"/>
  <c r="I42" s="1"/>
  <c r="F29"/>
  <c r="G29" s="1"/>
  <c r="H30" i="12" s="1"/>
  <c r="F24" i="10"/>
  <c r="H24" s="1"/>
  <c r="I24" s="1"/>
  <c r="F18"/>
  <c r="G18" s="1"/>
  <c r="H19" i="12" s="1"/>
  <c r="G42" i="10"/>
  <c r="H43" i="12" s="1"/>
  <c r="G24" i="10"/>
  <c r="H25" i="12" s="1"/>
  <c r="G48" i="10"/>
  <c r="H49" i="12" s="1"/>
  <c r="H48" i="10"/>
  <c r="I48" s="1"/>
  <c r="G23"/>
  <c r="H24" i="12" s="1"/>
  <c r="G14" i="10"/>
  <c r="H15" i="12" s="1"/>
  <c r="H53"/>
  <c r="G36" i="10"/>
  <c r="H37" i="12" s="1"/>
  <c r="G46" i="10"/>
  <c r="H47" i="12" s="1"/>
  <c r="G11" i="10"/>
  <c r="H11"/>
  <c r="I11" s="1"/>
  <c r="G53"/>
  <c r="G35"/>
  <c r="H36" i="12" s="1"/>
  <c r="G19" i="10"/>
  <c r="H20" i="12" s="1"/>
  <c r="G47" i="10"/>
  <c r="H48" i="12" s="1"/>
  <c r="G31" i="10"/>
  <c r="H32" i="12" s="1"/>
  <c r="G22" i="10"/>
  <c r="H23" i="12" s="1"/>
  <c r="G15" i="10"/>
  <c r="H16" i="12" s="1"/>
  <c r="H54" l="1"/>
  <c r="G38" i="10"/>
  <c r="H39" i="12" s="1"/>
  <c r="G39" i="10"/>
  <c r="H40" i="12" s="1"/>
  <c r="G28" i="10"/>
  <c r="H29" i="12" s="1"/>
  <c r="G43" i="10"/>
  <c r="H44" i="12" s="1"/>
  <c r="D63" i="10"/>
  <c r="D62"/>
  <c r="H25"/>
  <c r="I25" s="1"/>
  <c r="D59"/>
  <c r="D65"/>
  <c r="D61"/>
  <c r="D60"/>
  <c r="H29"/>
  <c r="I29" s="1"/>
  <c r="H45"/>
  <c r="I45" s="1"/>
  <c r="G37"/>
  <c r="H38" i="12" s="1"/>
  <c r="H18" i="10"/>
  <c r="I18" s="1"/>
  <c r="D64"/>
  <c r="D58" i="12"/>
  <c r="F58" s="1"/>
  <c r="D64"/>
  <c r="F64" s="1"/>
  <c r="D61"/>
  <c r="F61" s="1"/>
  <c r="H12"/>
  <c r="D60" l="1"/>
  <c r="F60" s="1"/>
  <c r="D59"/>
  <c r="F59" s="1"/>
  <c r="D62"/>
  <c r="F62" s="1"/>
  <c r="D63"/>
  <c r="F63" s="1"/>
</calcChain>
</file>

<file path=xl/sharedStrings.xml><?xml version="1.0" encoding="utf-8"?>
<sst xmlns="http://schemas.openxmlformats.org/spreadsheetml/2006/main" count="513" uniqueCount="135">
  <si>
    <t>P</t>
  </si>
  <si>
    <t>Anh</t>
  </si>
  <si>
    <t>ỦY BAN NHÂN DÂN TP.HCM</t>
  </si>
  <si>
    <t xml:space="preserve">CỘNG HÒA XÃ HỘI CHỦ NGHĨA VIỆT NAM </t>
  </si>
  <si>
    <t>TT</t>
  </si>
  <si>
    <t>TRƯỜNG CĐ KỸ THUẬT LÝ TỰ TRỌNG</t>
  </si>
  <si>
    <t>HK1</t>
  </si>
  <si>
    <t>HK2</t>
  </si>
  <si>
    <t>CN</t>
  </si>
  <si>
    <t>ĐIỂM RL</t>
  </si>
  <si>
    <t>XẾP LOẠI</t>
  </si>
  <si>
    <t>SỐ NGÀY</t>
  </si>
  <si>
    <t>CHỦ NHIỆM LỚP</t>
  </si>
  <si>
    <t>GHI CHÚ</t>
  </si>
  <si>
    <t>TỔNG SỐ</t>
  </si>
  <si>
    <t>TỶ LỆ %</t>
  </si>
  <si>
    <t>LOẠI</t>
  </si>
  <si>
    <t>XUẤT SẮC</t>
  </si>
  <si>
    <t>TỐT</t>
  </si>
  <si>
    <t>KHÁ</t>
  </si>
  <si>
    <t>TRUNG BÌNH KHÁ</t>
  </si>
  <si>
    <t>YẾU</t>
  </si>
  <si>
    <t>KÉM</t>
  </si>
  <si>
    <t>TRUNG BÌNH</t>
  </si>
  <si>
    <t>TỔNG KẾT LỚP</t>
  </si>
  <si>
    <t>TRƯỞNG KHOA</t>
  </si>
  <si>
    <t>BAN GIÁM HIỆU</t>
  </si>
  <si>
    <t>HỌ VÀ TÊN</t>
  </si>
  <si>
    <t>GIÁO VIÊN CHỦ NHIỆM</t>
  </si>
  <si>
    <t>*********************************</t>
  </si>
  <si>
    <t>Độc lập – Tự do – Hạnh phúc</t>
  </si>
  <si>
    <t>MẪU 3</t>
  </si>
  <si>
    <t>BẢNG TỔNG KẾT ĐÁNH GIÁ KẾT QUẢ RÈN LUYỆN</t>
  </si>
  <si>
    <t>Nguyễn Văn</t>
  </si>
  <si>
    <t>GVCN</t>
  </si>
  <si>
    <t>ĐiỂM          RL</t>
  </si>
  <si>
    <t>LỚP TRƯỞNG</t>
  </si>
  <si>
    <t>GV.CHỦ NHIỆM</t>
  </si>
  <si>
    <t>KP</t>
  </si>
  <si>
    <t>BẢNG TỔNG KẾT KẾT QUẢ RÈN LUYỆN TOÀN KHÓA</t>
  </si>
  <si>
    <t>KẾT QUẢ RÈN LUYỆN TỪNG NĂM</t>
  </si>
  <si>
    <t>KQRL TOÀN KHÓA</t>
  </si>
  <si>
    <t>XẾP LOẠI TOÀN KHÓA</t>
  </si>
  <si>
    <t>NĂM 1    (Hệ số 1)</t>
  </si>
  <si>
    <t>NĂM 2    (Hệ số 2)</t>
  </si>
  <si>
    <t>NĂM 3    (Hệ số 3)</t>
  </si>
  <si>
    <t>Quang</t>
  </si>
  <si>
    <t>Thắng</t>
  </si>
  <si>
    <t>Thảo</t>
  </si>
  <si>
    <t>Trung</t>
  </si>
  <si>
    <t xml:space="preserve">Đậu Trọng  </t>
  </si>
  <si>
    <t>Nguyễn Tấn</t>
  </si>
  <si>
    <t>Nguyễn Duy</t>
  </si>
  <si>
    <t>Duy</t>
  </si>
  <si>
    <t>Đạt</t>
  </si>
  <si>
    <t>Hải</t>
  </si>
  <si>
    <t>Kiệt</t>
  </si>
  <si>
    <t>Linh</t>
  </si>
  <si>
    <t>Quân</t>
  </si>
  <si>
    <t>Thành</t>
  </si>
  <si>
    <t>Học kỳ:   1  .  Năm học: 2014 - 2015</t>
  </si>
  <si>
    <t>Học kỳ:   2  .  Năm học: 2014 - 2015</t>
  </si>
  <si>
    <t>Năm học: 2014 - 2015</t>
  </si>
  <si>
    <t>Niên khóa: 2014 - 2015</t>
  </si>
  <si>
    <t>Tân Bình, Ngày 6 tháng 7 năm 2015</t>
  </si>
  <si>
    <t>Tân Bình, Ngày 12 tháng 7 năm 2015</t>
  </si>
  <si>
    <t>Tân Bình, Ngày 9 tháng 7 năm 2015</t>
  </si>
  <si>
    <t>QUẢN LÝ HSSV</t>
  </si>
  <si>
    <t xml:space="preserve">Quản lý HSSV </t>
  </si>
  <si>
    <t>Đỗ Huỳnh Duy</t>
  </si>
  <si>
    <t>Đỗ Chiếm</t>
  </si>
  <si>
    <t>Bao</t>
  </si>
  <si>
    <t xml:space="preserve">Trần   </t>
  </si>
  <si>
    <t>Dãnh</t>
  </si>
  <si>
    <t>Lê Khánh</t>
  </si>
  <si>
    <t>Phạm Quang</t>
  </si>
  <si>
    <t xml:space="preserve">Phạm Quang  </t>
  </si>
  <si>
    <t>Đăng</t>
  </si>
  <si>
    <t xml:space="preserve">Võ Ngọc  </t>
  </si>
  <si>
    <t xml:space="preserve">Nguyễn Giao Bảo </t>
  </si>
  <si>
    <t>Điền</t>
  </si>
  <si>
    <t xml:space="preserve">Lê Văn  </t>
  </si>
  <si>
    <t>Điệp</t>
  </si>
  <si>
    <t>Huỳnh Văn</t>
  </si>
  <si>
    <t>Đối</t>
  </si>
  <si>
    <t xml:space="preserve">Huỳnh Minh  </t>
  </si>
  <si>
    <t>Hổ</t>
  </si>
  <si>
    <t>Đặng Văn</t>
  </si>
  <si>
    <t>Hửu</t>
  </si>
  <si>
    <t>Khang</t>
  </si>
  <si>
    <t>Phan Quốc</t>
  </si>
  <si>
    <t xml:space="preserve">Nguyễn Hoàng  </t>
  </si>
  <si>
    <t xml:space="preserve">Huỳnh Văn  </t>
  </si>
  <si>
    <t>Lộc</t>
  </si>
  <si>
    <t>Lưu</t>
  </si>
  <si>
    <t xml:space="preserve">Trần Hoài  </t>
  </si>
  <si>
    <t>Nam</t>
  </si>
  <si>
    <t>Lâm Học</t>
  </si>
  <si>
    <t>Nhân</t>
  </si>
  <si>
    <t>Châu Cường</t>
  </si>
  <si>
    <t>Phát</t>
  </si>
  <si>
    <t>Nguyễn Thành</t>
  </si>
  <si>
    <t xml:space="preserve">Diệp Kim  </t>
  </si>
  <si>
    <t>Nguyễn Hữu</t>
  </si>
  <si>
    <t>Quảng</t>
  </si>
  <si>
    <t>Trần Minh</t>
  </si>
  <si>
    <t>Quyền</t>
  </si>
  <si>
    <t xml:space="preserve">Tăng Đức  </t>
  </si>
  <si>
    <t>Tài</t>
  </si>
  <si>
    <t>Tân</t>
  </si>
  <si>
    <t xml:space="preserve">Nguyễn Sơn  </t>
  </si>
  <si>
    <t>Thạch</t>
  </si>
  <si>
    <t>Hồ Đức</t>
  </si>
  <si>
    <t>Trần Quí</t>
  </si>
  <si>
    <t>Sử Hải</t>
  </si>
  <si>
    <t>Thanh</t>
  </si>
  <si>
    <t xml:space="preserve">Nguyễn Văn  </t>
  </si>
  <si>
    <t xml:space="preserve">Nguyễn Đàm Minh </t>
  </si>
  <si>
    <t>Trí</t>
  </si>
  <si>
    <t>Nguyễn Quốc</t>
  </si>
  <si>
    <t>Trọng</t>
  </si>
  <si>
    <t xml:space="preserve">Nguyễn Quốc  </t>
  </si>
  <si>
    <t xml:space="preserve">Trần Nhật  </t>
  </si>
  <si>
    <t>Trường</t>
  </si>
  <si>
    <t>Tuấn</t>
  </si>
  <si>
    <t>Tuyến</t>
  </si>
  <si>
    <t xml:space="preserve">Dương Minh  </t>
  </si>
  <si>
    <t>Việt</t>
  </si>
  <si>
    <t xml:space="preserve">Huỳnh Duy  </t>
  </si>
  <si>
    <t>Vinh</t>
  </si>
  <si>
    <t>Lớp: 12CĐ - CK1    Sĩ số: 44     Khoa: Công nghệ Cơ khí</t>
  </si>
  <si>
    <t>Nguyễn Duy Hải</t>
  </si>
  <si>
    <t>Lớp: 12CĐ - CK1    Sĩ số: 44</t>
  </si>
  <si>
    <t>Lớp: 12CĐ - CK1     Sĩ số: 44     Khoa: Công nghệ Cơ khí</t>
  </si>
  <si>
    <t>QL. HSSV</t>
  </si>
</sst>
</file>

<file path=xl/styles.xml><?xml version="1.0" encoding="utf-8"?>
<styleSheet xmlns="http://schemas.openxmlformats.org/spreadsheetml/2006/main">
  <numFmts count="12">
    <numFmt numFmtId="44" formatCode="_(&quot;$&quot;* #,##0.00_);_(&quot;$&quot;* \(#,##0.00\);_(&quot;$&quot;* &quot;-&quot;??_);_(@_)"/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0.0"/>
    <numFmt numFmtId="173" formatCode="\$#,##0\ ;\(\$#,##0\)"/>
    <numFmt numFmtId="174" formatCode="0.0%"/>
  </numFmts>
  <fonts count="48">
    <font>
      <sz val="12"/>
      <name val="VNI-Times"/>
    </font>
    <font>
      <sz val="12"/>
      <name val="VNI-Times"/>
    </font>
    <font>
      <b/>
      <sz val="12"/>
      <name val="VNI-Times"/>
    </font>
    <font>
      <b/>
      <sz val="10"/>
      <name val="VNI-Times"/>
    </font>
    <font>
      <b/>
      <sz val="8"/>
      <name val="VNI-Times"/>
    </font>
    <font>
      <sz val="11"/>
      <name val="VNI-Times"/>
    </font>
    <font>
      <b/>
      <sz val="11"/>
      <name val="VNI-Times"/>
    </font>
    <font>
      <sz val="13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UVnTime"/>
    </font>
    <font>
      <sz val="8"/>
      <name val="VNI-Times"/>
    </font>
    <font>
      <b/>
      <sz val="16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b/>
      <sz val="12"/>
      <name val="Times New Roman"/>
      <family val="1"/>
    </font>
    <font>
      <sz val="10.5"/>
      <name val="Arial"/>
      <family val="2"/>
    </font>
    <font>
      <sz val="10.5"/>
      <name val="Times New Roman"/>
      <family val="1"/>
    </font>
    <font>
      <sz val="10.5"/>
      <name val="VNI-Times"/>
    </font>
    <font>
      <sz val="10"/>
      <color indexed="22"/>
      <name val="Times New Roman"/>
      <family val="1"/>
    </font>
    <font>
      <b/>
      <sz val="10"/>
      <name val="Times New Roman"/>
      <family val="1"/>
    </font>
    <font>
      <b/>
      <sz val="9"/>
      <name val="VNI-Times"/>
    </font>
    <font>
      <b/>
      <i/>
      <sz val="10"/>
      <name val="Times New Roman"/>
      <family val="1"/>
    </font>
    <font>
      <sz val="10"/>
      <name val="VNI-Times"/>
    </font>
    <font>
      <b/>
      <u/>
      <sz val="10"/>
      <name val="Times New Roman"/>
      <family val="1"/>
    </font>
    <font>
      <sz val="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4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9" fontId="11" fillId="0" borderId="3">
      <alignment vertical="center"/>
    </xf>
    <xf numFmtId="0" fontId="12" fillId="0" borderId="0" applyNumberFormat="0" applyFont="0" applyFill="0" applyAlignment="0"/>
    <xf numFmtId="0" fontId="25" fillId="0" borderId="0"/>
    <xf numFmtId="9" fontId="1" fillId="0" borderId="0" applyFont="0" applyFill="0" applyBorder="0" applyAlignment="0" applyProtection="0"/>
    <xf numFmtId="0" fontId="8" fillId="0" borderId="4" applyNumberFormat="0" applyFon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>
      <alignment vertical="center"/>
    </xf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0" borderId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0" fillId="0" borderId="0"/>
    <xf numFmtId="0" fontId="8" fillId="0" borderId="0"/>
    <xf numFmtId="0" fontId="16" fillId="0" borderId="0" applyProtection="0"/>
    <xf numFmtId="166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167" fontId="17" fillId="0" borderId="0" applyFont="0" applyFill="0" applyBorder="0" applyAlignment="0" applyProtection="0"/>
  </cellStyleXfs>
  <cellXfs count="198">
    <xf numFmtId="0" fontId="0" fillId="0" borderId="0" xfId="0"/>
    <xf numFmtId="0" fontId="7" fillId="0" borderId="0" xfId="0" applyFont="1"/>
    <xf numFmtId="0" fontId="8" fillId="0" borderId="0" xfId="28"/>
    <xf numFmtId="0" fontId="0" fillId="0" borderId="0" xfId="0" applyProtection="1">
      <protection locked="0" hidden="1"/>
    </xf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/>
    </xf>
    <xf numFmtId="0" fontId="22" fillId="2" borderId="3" xfId="0" applyFont="1" applyFill="1" applyBorder="1" applyAlignment="1">
      <alignment horizontal="center" vertical="center" wrapText="1"/>
    </xf>
    <xf numFmtId="172" fontId="32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 applyAlignment="1"/>
    <xf numFmtId="0" fontId="0" fillId="2" borderId="0" xfId="0" applyFill="1" applyBorder="1"/>
    <xf numFmtId="0" fontId="23" fillId="2" borderId="0" xfId="0" applyFont="1" applyFill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left" indent="4"/>
    </xf>
    <xf numFmtId="0" fontId="6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172" fontId="32" fillId="2" borderId="0" xfId="0" applyNumberFormat="1" applyFont="1" applyFill="1" applyBorder="1" applyAlignment="1">
      <alignment horizontal="center"/>
    </xf>
    <xf numFmtId="0" fontId="33" fillId="0" borderId="0" xfId="0" applyFont="1" applyBorder="1" applyAlignment="1">
      <alignment horizontal="left"/>
    </xf>
    <xf numFmtId="0" fontId="31" fillId="0" borderId="0" xfId="0" applyFont="1" applyAlignment="1"/>
    <xf numFmtId="174" fontId="31" fillId="0" borderId="3" xfId="0" applyNumberFormat="1" applyFont="1" applyBorder="1" applyAlignment="1">
      <alignment horizontal="center"/>
    </xf>
    <xf numFmtId="0" fontId="0" fillId="0" borderId="3" xfId="0" applyBorder="1"/>
    <xf numFmtId="0" fontId="24" fillId="0" borderId="3" xfId="0" applyFont="1" applyBorder="1" applyAlignment="1"/>
    <xf numFmtId="0" fontId="3" fillId="0" borderId="3" xfId="0" applyFont="1" applyBorder="1" applyAlignment="1">
      <alignment horizontal="left" indent="6"/>
    </xf>
    <xf numFmtId="0" fontId="34" fillId="0" borderId="0" xfId="0" applyFont="1"/>
    <xf numFmtId="0" fontId="2" fillId="0" borderId="0" xfId="0" applyFont="1"/>
    <xf numFmtId="0" fontId="31" fillId="0" borderId="5" xfId="0" applyFont="1" applyBorder="1" applyAlignment="1">
      <alignment horizontal="center" vertical="center"/>
    </xf>
    <xf numFmtId="1" fontId="41" fillId="0" borderId="0" xfId="0" applyNumberFormat="1" applyFont="1" applyBorder="1" applyAlignment="1">
      <alignment horizontal="center" vertical="center" wrapText="1"/>
    </xf>
    <xf numFmtId="0" fontId="42" fillId="0" borderId="0" xfId="0" applyFont="1"/>
    <xf numFmtId="0" fontId="31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 wrapText="1"/>
    </xf>
    <xf numFmtId="1" fontId="31" fillId="0" borderId="0" xfId="0" applyNumberFormat="1" applyFont="1" applyBorder="1" applyAlignment="1">
      <alignment horizontal="center" vertical="center"/>
    </xf>
    <xf numFmtId="0" fontId="24" fillId="2" borderId="3" xfId="0" applyFont="1" applyFill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0" fillId="0" borderId="0" xfId="0" applyBorder="1"/>
    <xf numFmtId="1" fontId="5" fillId="0" borderId="0" xfId="12" applyNumberFormat="1" applyFont="1" applyBorder="1" applyAlignment="1"/>
    <xf numFmtId="0" fontId="1" fillId="0" borderId="0" xfId="0" applyFont="1" applyBorder="1" applyAlignment="1"/>
    <xf numFmtId="0" fontId="4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6" fillId="0" borderId="0" xfId="0" applyFont="1" applyFill="1" applyBorder="1" applyAlignment="1">
      <alignment horizontal="center" shrinkToFit="1"/>
    </xf>
    <xf numFmtId="172" fontId="36" fillId="0" borderId="0" xfId="0" applyNumberFormat="1" applyFont="1" applyFill="1" applyBorder="1" applyAlignment="1">
      <alignment horizontal="center" shrinkToFit="1"/>
    </xf>
    <xf numFmtId="1" fontId="36" fillId="0" borderId="0" xfId="0" applyNumberFormat="1" applyFont="1" applyFill="1" applyBorder="1" applyAlignment="1">
      <alignment horizontal="center" shrinkToFit="1"/>
    </xf>
    <xf numFmtId="0" fontId="36" fillId="0" borderId="0" xfId="0" applyNumberFormat="1" applyFont="1" applyFill="1" applyBorder="1" applyAlignment="1">
      <alignment horizontal="center" shrinkToFit="1"/>
    </xf>
    <xf numFmtId="0" fontId="31" fillId="0" borderId="0" xfId="0" applyFont="1" applyFill="1" applyBorder="1" applyAlignment="1">
      <alignment horizontal="center" vertical="center" shrinkToFit="1"/>
    </xf>
    <xf numFmtId="172" fontId="31" fillId="0" borderId="0" xfId="0" applyNumberFormat="1" applyFont="1" applyFill="1" applyBorder="1" applyAlignment="1">
      <alignment horizontal="center" vertical="center" shrinkToFit="1"/>
    </xf>
    <xf numFmtId="1" fontId="31" fillId="0" borderId="0" xfId="0" applyNumberFormat="1" applyFont="1" applyFill="1" applyBorder="1" applyAlignment="1">
      <alignment horizontal="center" vertical="center" shrinkToFit="1"/>
    </xf>
    <xf numFmtId="172" fontId="38" fillId="0" borderId="0" xfId="0" applyNumberFormat="1" applyFont="1" applyFill="1" applyBorder="1" applyAlignment="1">
      <alignment horizontal="center" vertical="center" shrinkToFit="1"/>
    </xf>
    <xf numFmtId="0" fontId="23" fillId="0" borderId="0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/>
    </xf>
    <xf numFmtId="0" fontId="22" fillId="2" borderId="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4" fillId="2" borderId="0" xfId="0" applyFont="1" applyFill="1" applyBorder="1" applyAlignment="1">
      <alignment horizontal="center"/>
    </xf>
    <xf numFmtId="1" fontId="31" fillId="2" borderId="0" xfId="0" applyNumberFormat="1" applyFont="1" applyFill="1" applyBorder="1" applyAlignment="1">
      <alignment horizontal="center"/>
    </xf>
    <xf numFmtId="1" fontId="5" fillId="0" borderId="8" xfId="12" applyNumberFormat="1" applyFont="1" applyBorder="1" applyAlignment="1"/>
    <xf numFmtId="0" fontId="1" fillId="0" borderId="8" xfId="0" applyFont="1" applyBorder="1" applyAlignment="1"/>
    <xf numFmtId="1" fontId="32" fillId="2" borderId="0" xfId="0" applyNumberFormat="1" applyFont="1" applyFill="1" applyBorder="1" applyAlignment="1">
      <alignment horizontal="center"/>
    </xf>
    <xf numFmtId="0" fontId="39" fillId="0" borderId="5" xfId="0" applyFont="1" applyBorder="1" applyAlignment="1"/>
    <xf numFmtId="0" fontId="31" fillId="0" borderId="8" xfId="0" applyFont="1" applyBorder="1" applyAlignment="1"/>
    <xf numFmtId="174" fontId="31" fillId="0" borderId="5" xfId="0" applyNumberFormat="1" applyFont="1" applyBorder="1" applyAlignment="1"/>
    <xf numFmtId="1" fontId="5" fillId="0" borderId="5" xfId="12" applyNumberFormat="1" applyFont="1" applyBorder="1" applyAlignment="1"/>
    <xf numFmtId="0" fontId="47" fillId="0" borderId="0" xfId="0" applyFont="1"/>
    <xf numFmtId="0" fontId="30" fillId="0" borderId="0" xfId="0" applyFont="1" applyAlignment="1"/>
    <xf numFmtId="0" fontId="0" fillId="0" borderId="0" xfId="0" applyAlignment="1"/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4" fillId="2" borderId="8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7" fillId="0" borderId="9" xfId="0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22" fillId="0" borderId="2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1" fontId="0" fillId="0" borderId="0" xfId="0" applyNumberFormat="1"/>
    <xf numFmtId="1" fontId="5" fillId="0" borderId="3" xfId="12" applyNumberFormat="1" applyFont="1" applyBorder="1" applyAlignment="1"/>
    <xf numFmtId="0" fontId="28" fillId="0" borderId="6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0" fillId="0" borderId="10" xfId="0" applyNumberFormat="1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>
      <alignment horizontal="center" vertical="center"/>
    </xf>
    <xf numFmtId="0" fontId="22" fillId="0" borderId="10" xfId="0" applyNumberFormat="1" applyFont="1" applyFill="1" applyBorder="1" applyAlignment="1" applyProtection="1">
      <alignment horizontal="center" vertical="center"/>
      <protection locked="0"/>
    </xf>
    <xf numFmtId="1" fontId="31" fillId="2" borderId="3" xfId="0" applyNumberFormat="1" applyFont="1" applyFill="1" applyBorder="1" applyAlignment="1">
      <alignment horizontal="center"/>
    </xf>
    <xf numFmtId="1" fontId="23" fillId="2" borderId="8" xfId="0" applyNumberFormat="1" applyFont="1" applyFill="1" applyBorder="1" applyAlignment="1">
      <alignment horizontal="center"/>
    </xf>
    <xf numFmtId="0" fontId="0" fillId="0" borderId="0" xfId="0" applyFont="1"/>
    <xf numFmtId="1" fontId="39" fillId="2" borderId="8" xfId="0" applyNumberFormat="1" applyFont="1" applyFill="1" applyBorder="1" applyAlignment="1">
      <alignment horizontal="center"/>
    </xf>
    <xf numFmtId="0" fontId="0" fillId="2" borderId="0" xfId="0" applyFont="1" applyFill="1"/>
    <xf numFmtId="0" fontId="0" fillId="2" borderId="0" xfId="0" applyFont="1" applyFill="1" applyBorder="1" applyAlignment="1"/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Border="1" applyAlignment="1">
      <alignment horizontal="center" vertical="center"/>
    </xf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5" xfId="0" applyFont="1" applyBorder="1" applyAlignment="1"/>
    <xf numFmtId="0" fontId="0" fillId="2" borderId="0" xfId="0" applyFont="1" applyFill="1" applyBorder="1"/>
    <xf numFmtId="0" fontId="0" fillId="0" borderId="0" xfId="0" applyFont="1" applyBorder="1"/>
    <xf numFmtId="0" fontId="0" fillId="0" borderId="0" xfId="0" applyFont="1" applyBorder="1" applyAlignment="1"/>
    <xf numFmtId="0" fontId="30" fillId="3" borderId="10" xfId="0" applyNumberFormat="1" applyFont="1" applyFill="1" applyBorder="1" applyAlignment="1" applyProtection="1">
      <alignment horizontal="center" vertical="center"/>
      <protection locked="0"/>
    </xf>
    <xf numFmtId="1" fontId="32" fillId="2" borderId="8" xfId="0" applyNumberFormat="1" applyFont="1" applyFill="1" applyBorder="1" applyAlignment="1">
      <alignment horizontal="center"/>
    </xf>
    <xf numFmtId="0" fontId="31" fillId="0" borderId="7" xfId="0" applyFont="1" applyBorder="1" applyAlignment="1">
      <alignment horizontal="center" vertical="center" wrapText="1"/>
    </xf>
    <xf numFmtId="1" fontId="31" fillId="0" borderId="7" xfId="0" applyNumberFormat="1" applyFont="1" applyBorder="1" applyAlignment="1">
      <alignment horizontal="center" vertical="center"/>
    </xf>
    <xf numFmtId="0" fontId="22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center"/>
    </xf>
    <xf numFmtId="0" fontId="39" fillId="0" borderId="8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3" xfId="0" applyFont="1" applyBorder="1" applyAlignment="1">
      <alignment horizontal="center" vertical="center" wrapText="1"/>
    </xf>
    <xf numFmtId="174" fontId="39" fillId="0" borderId="11" xfId="0" applyNumberFormat="1" applyFont="1" applyBorder="1" applyAlignment="1">
      <alignment horizontal="center" vertical="center"/>
    </xf>
    <xf numFmtId="174" fontId="39" fillId="0" borderId="12" xfId="0" applyNumberFormat="1" applyFont="1" applyBorder="1" applyAlignment="1">
      <alignment horizontal="center" vertical="center"/>
    </xf>
    <xf numFmtId="174" fontId="39" fillId="0" borderId="13" xfId="0" applyNumberFormat="1" applyFont="1" applyBorder="1" applyAlignment="1">
      <alignment horizontal="center" vertical="center"/>
    </xf>
    <xf numFmtId="174" fontId="39" fillId="0" borderId="14" xfId="0" applyNumberFormat="1" applyFont="1" applyBorder="1" applyAlignment="1">
      <alignment horizontal="center" vertical="center"/>
    </xf>
    <xf numFmtId="174" fontId="39" fillId="0" borderId="9" xfId="0" applyNumberFormat="1" applyFont="1" applyBorder="1" applyAlignment="1">
      <alignment horizontal="center" vertical="center"/>
    </xf>
    <xf numFmtId="174" fontId="39" fillId="0" borderId="1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4" fillId="2" borderId="8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/>
    </xf>
    <xf numFmtId="0" fontId="39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41" fillId="0" borderId="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44" fillId="0" borderId="0" xfId="0" applyFont="1" applyAlignment="1">
      <alignment horizontal="center" vertical="top"/>
    </xf>
    <xf numFmtId="0" fontId="22" fillId="0" borderId="3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41" fillId="0" borderId="11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2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/>
    <xf numFmtId="0" fontId="36" fillId="2" borderId="0" xfId="0" applyFont="1" applyFill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172" fontId="3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44" fontId="36" fillId="2" borderId="0" xfId="0" applyNumberFormat="1" applyFont="1" applyFill="1" applyBorder="1" applyAlignment="1">
      <alignment horizontal="center" vertical="center"/>
    </xf>
    <xf numFmtId="44" fontId="37" fillId="2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6" fillId="2" borderId="0" xfId="0" applyNumberFormat="1" applyFont="1" applyFill="1" applyBorder="1" applyAlignment="1">
      <alignment horizontal="center"/>
    </xf>
    <xf numFmtId="0" fontId="37" fillId="2" borderId="0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9" fillId="0" borderId="11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1" fontId="5" fillId="0" borderId="3" xfId="12" applyNumberFormat="1" applyFont="1" applyBorder="1" applyAlignment="1">
      <alignment horizontal="center"/>
    </xf>
    <xf numFmtId="1" fontId="5" fillId="0" borderId="8" xfId="12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5" fillId="0" borderId="14" xfId="12" applyNumberFormat="1" applyFont="1" applyBorder="1" applyAlignment="1">
      <alignment horizontal="center"/>
    </xf>
    <xf numFmtId="1" fontId="5" fillId="0" borderId="9" xfId="12" applyNumberFormat="1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174" fontId="31" fillId="0" borderId="7" xfId="0" applyNumberFormat="1" applyFont="1" applyBorder="1" applyAlignment="1">
      <alignment horizontal="center"/>
    </xf>
    <xf numFmtId="1" fontId="5" fillId="0" borderId="11" xfId="12" applyNumberFormat="1" applyFont="1" applyBorder="1" applyAlignment="1">
      <alignment horizontal="center"/>
    </xf>
    <xf numFmtId="1" fontId="5" fillId="0" borderId="12" xfId="12" applyNumberFormat="1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174" fontId="39" fillId="0" borderId="3" xfId="0" applyNumberFormat="1" applyFont="1" applyBorder="1" applyAlignment="1">
      <alignment horizontal="center" vertical="center"/>
    </xf>
    <xf numFmtId="1" fontId="39" fillId="0" borderId="3" xfId="0" applyNumberFormat="1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174" fontId="31" fillId="0" borderId="2" xfId="0" applyNumberFormat="1" applyFont="1" applyBorder="1" applyAlignment="1">
      <alignment horizontal="center"/>
    </xf>
  </cellXfs>
  <cellStyles count="35">
    <cellStyle name="Comma0" xfId="1"/>
    <cellStyle name="Currency0" xfId="2"/>
    <cellStyle name="Date" xfId="3"/>
    <cellStyle name="Fixed" xfId="4"/>
    <cellStyle name="Header1" xfId="5"/>
    <cellStyle name="Header2" xfId="6"/>
    <cellStyle name="Heading 1" xfId="7" builtinId="16" customBuiltin="1"/>
    <cellStyle name="Heading 2" xfId="8" builtinId="17" customBuiltin="1"/>
    <cellStyle name="Hoa-Scholl" xfId="9"/>
    <cellStyle name="n" xfId="10"/>
    <cellStyle name="Normal" xfId="0" builtinId="0"/>
    <cellStyle name="Normal 2" xfId="11"/>
    <cellStyle name="Percent" xfId="12" builtinId="5"/>
    <cellStyle name="Total" xfId="13" builtinId="25" customBuiltin="1"/>
    <cellStyle name=" [0.00]_ Att. 1- Cover" xfId="14"/>
    <cellStyle name="_ Att. 1- Cover" xfId="15"/>
    <cellStyle name="?_ Att. 1- Cover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95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표준_kc-elec system check list" xfId="28"/>
    <cellStyle name="一般_99Q3647-ALL-CAS2" xfId="29"/>
    <cellStyle name="千分位[0]_Book1" xfId="30"/>
    <cellStyle name="千分位_99Q3647-ALL-CAS2" xfId="31"/>
    <cellStyle name="貨幣 [0]_Book1" xfId="32"/>
    <cellStyle name="貨幣[0]_BRE" xfId="33"/>
    <cellStyle name="貨幣_Book1" xfId="3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2" customWidth="1"/>
    <col min="2" max="2" width="1" style="2" customWidth="1"/>
    <col min="3" max="3" width="25.375" style="2" customWidth="1"/>
    <col min="4" max="16384" width="7.25" style="2"/>
  </cols>
  <sheetData>
    <row r="1" spans="1:3" ht="17.25">
      <c r="A1"/>
      <c r="C1"/>
    </row>
    <row r="2" spans="1:3" ht="18" thickBot="1">
      <c r="A2"/>
    </row>
    <row r="3" spans="1:3" ht="18" thickBot="1">
      <c r="A3"/>
      <c r="C3"/>
    </row>
    <row r="4" spans="1:3" ht="17.25">
      <c r="A4"/>
      <c r="C4"/>
    </row>
    <row r="5" spans="1:3" ht="17.25">
      <c r="C5"/>
    </row>
    <row r="6" spans="1:3" ht="18" thickBot="1">
      <c r="C6"/>
    </row>
    <row r="7" spans="1:3" ht="17.25">
      <c r="A7" s="3"/>
      <c r="C7"/>
    </row>
    <row r="8" spans="1:3" ht="17.25">
      <c r="A8" s="3"/>
      <c r="C8"/>
    </row>
    <row r="9" spans="1:3" ht="17.25">
      <c r="A9" s="3"/>
      <c r="C9"/>
    </row>
    <row r="10" spans="1:3" ht="17.25">
      <c r="A10" s="3"/>
      <c r="C10"/>
    </row>
    <row r="11" spans="1:3" ht="18" thickBot="1">
      <c r="A11" s="3"/>
      <c r="C11"/>
    </row>
    <row r="12" spans="1:3" ht="17.25">
      <c r="C12"/>
    </row>
    <row r="13" spans="1:3" ht="18" thickBot="1">
      <c r="C13"/>
    </row>
    <row r="14" spans="1:3" ht="18" thickBot="1">
      <c r="A14"/>
      <c r="C14" s="3"/>
    </row>
    <row r="15" spans="1:3" ht="17.25">
      <c r="A15"/>
    </row>
    <row r="16" spans="1:3" ht="18" thickBot="1">
      <c r="A16"/>
    </row>
    <row r="17" spans="1:3" ht="18" thickBot="1">
      <c r="A17" s="3"/>
      <c r="C17"/>
    </row>
    <row r="18" spans="1:3" ht="17.25">
      <c r="C18"/>
    </row>
    <row r="19" spans="1:3" ht="17.25">
      <c r="C19"/>
    </row>
    <row r="20" spans="1:3" ht="17.25">
      <c r="A20" s="3"/>
      <c r="C20"/>
    </row>
    <row r="21" spans="1:3" ht="17.25">
      <c r="A21" s="3"/>
      <c r="C21"/>
    </row>
    <row r="22" spans="1:3" ht="17.25">
      <c r="A22"/>
      <c r="C22"/>
    </row>
    <row r="23" spans="1:3" ht="17.25">
      <c r="A23"/>
      <c r="C23" s="3"/>
    </row>
    <row r="24" spans="1:3" ht="17.25">
      <c r="A24"/>
    </row>
    <row r="25" spans="1:3" ht="17.25">
      <c r="A25"/>
    </row>
    <row r="26" spans="1:3" ht="18" thickBot="1">
      <c r="A26"/>
      <c r="C26" s="3"/>
    </row>
    <row r="27" spans="1:3" ht="17.25">
      <c r="A27"/>
      <c r="C27"/>
    </row>
    <row r="28" spans="1:3" ht="17.25">
      <c r="A28"/>
      <c r="C28"/>
    </row>
    <row r="29" spans="1:3" ht="17.25">
      <c r="A29"/>
      <c r="C29"/>
    </row>
    <row r="30" spans="1:3" ht="17.25">
      <c r="A30"/>
      <c r="C30"/>
    </row>
    <row r="31" spans="1:3" ht="17.25">
      <c r="A31"/>
      <c r="C31"/>
    </row>
    <row r="32" spans="1:3" ht="17.25">
      <c r="A32"/>
      <c r="C32"/>
    </row>
    <row r="33" spans="1:3" ht="17.25">
      <c r="A33"/>
      <c r="C33"/>
    </row>
    <row r="34" spans="1:3" ht="17.25">
      <c r="A34"/>
      <c r="C34"/>
    </row>
    <row r="35" spans="1:3" ht="17.25">
      <c r="A35"/>
      <c r="C35"/>
    </row>
    <row r="36" spans="1:3" ht="17.25">
      <c r="A36"/>
      <c r="C36" s="3"/>
    </row>
    <row r="37" spans="1:3" ht="17.25">
      <c r="A37"/>
    </row>
    <row r="38" spans="1:3" ht="17.25">
      <c r="A38"/>
    </row>
    <row r="39" spans="1:3" ht="17.25">
      <c r="A39"/>
      <c r="C39" s="3"/>
    </row>
    <row r="40" spans="1:3" ht="17.25">
      <c r="A40"/>
      <c r="C40"/>
    </row>
    <row r="41" spans="1:3" ht="17.25">
      <c r="A41" s="3"/>
      <c r="C41" s="3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86"/>
  <sheetViews>
    <sheetView topLeftCell="A49" workbookViewId="0">
      <selection activeCell="D55" sqref="D55"/>
    </sheetView>
  </sheetViews>
  <sheetFormatPr defaultRowHeight="17.25"/>
  <cols>
    <col min="1" max="1" width="4.25" customWidth="1"/>
    <col min="2" max="2" width="16" customWidth="1"/>
    <col min="3" max="3" width="7" customWidth="1"/>
    <col min="4" max="4" width="7.25" customWidth="1"/>
    <col min="5" max="5" width="8.5" customWidth="1"/>
    <col min="6" max="6" width="8.25" customWidth="1"/>
    <col min="7" max="8" width="8.625" customWidth="1"/>
    <col min="9" max="9" width="8.125" customWidth="1"/>
    <col min="10" max="10" width="4" customWidth="1"/>
    <col min="11" max="11" width="5.75" customWidth="1"/>
    <col min="12" max="12" width="6.625" customWidth="1"/>
    <col min="13" max="13" width="5.625" customWidth="1"/>
    <col min="14" max="14" width="5.125" customWidth="1"/>
    <col min="15" max="15" width="4.625" customWidth="1"/>
    <col min="16" max="16" width="5" customWidth="1"/>
    <col min="17" max="17" width="4.875" customWidth="1"/>
    <col min="18" max="18" width="4.125" customWidth="1"/>
    <col min="19" max="19" width="4.25" customWidth="1"/>
    <col min="20" max="20" width="4.375" customWidth="1"/>
    <col min="21" max="21" width="4.25" customWidth="1"/>
    <col min="22" max="22" width="4.75" customWidth="1"/>
    <col min="23" max="24" width="4.375" customWidth="1"/>
    <col min="25" max="25" width="4" customWidth="1"/>
    <col min="26" max="26" width="4.75" customWidth="1"/>
    <col min="27" max="27" width="4" customWidth="1"/>
    <col min="28" max="28" width="4.375" customWidth="1"/>
    <col min="29" max="29" width="4.25" customWidth="1"/>
    <col min="30" max="30" width="5.875" customWidth="1"/>
  </cols>
  <sheetData>
    <row r="1" spans="1:13" ht="15" customHeight="1">
      <c r="K1" s="46" t="s">
        <v>31</v>
      </c>
    </row>
    <row r="2" spans="1:13" s="36" customFormat="1" ht="17.25" customHeight="1">
      <c r="A2" s="145" t="s">
        <v>2</v>
      </c>
      <c r="B2" s="145"/>
      <c r="C2" s="145"/>
      <c r="D2" s="145"/>
      <c r="E2" s="27"/>
      <c r="G2" s="135" t="s">
        <v>3</v>
      </c>
      <c r="H2" s="135"/>
      <c r="I2" s="135"/>
      <c r="J2" s="135"/>
      <c r="K2" s="135"/>
      <c r="L2" s="20"/>
    </row>
    <row r="3" spans="1:13" s="36" customFormat="1" ht="17.25" customHeight="1">
      <c r="A3" s="135" t="s">
        <v>5</v>
      </c>
      <c r="B3" s="135"/>
      <c r="C3" s="135"/>
      <c r="D3" s="135"/>
      <c r="E3" s="27"/>
      <c r="G3" s="136" t="s">
        <v>30</v>
      </c>
      <c r="H3" s="136"/>
      <c r="I3" s="136"/>
      <c r="J3" s="136"/>
      <c r="K3" s="136"/>
      <c r="L3" s="45"/>
    </row>
    <row r="4" spans="1:13" ht="17.25" customHeight="1">
      <c r="A4" s="146" t="s">
        <v>29</v>
      </c>
      <c r="B4" s="146"/>
      <c r="C4" s="146"/>
      <c r="D4" s="146"/>
      <c r="E4" s="5"/>
      <c r="F4" s="170"/>
      <c r="G4" s="170"/>
      <c r="H4" s="170"/>
      <c r="I4" s="170"/>
      <c r="J4" s="170"/>
      <c r="K4" s="170"/>
      <c r="L4" s="4"/>
    </row>
    <row r="5" spans="1:13" s="1" customFormat="1" ht="20.25">
      <c r="A5" s="171" t="s">
        <v>32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6"/>
      <c r="M5" s="7"/>
    </row>
    <row r="6" spans="1:13" s="1" customFormat="1" ht="18">
      <c r="A6" s="172" t="s">
        <v>60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24"/>
      <c r="M6" s="7"/>
    </row>
    <row r="7" spans="1:13" s="1" customFormat="1" ht="18.75">
      <c r="A7" s="142" t="s">
        <v>130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23"/>
      <c r="M7" s="7"/>
    </row>
    <row r="8" spans="1:13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7"/>
    </row>
    <row r="9" spans="1:13" s="36" customFormat="1" ht="20.25" customHeight="1">
      <c r="A9" s="143" t="s">
        <v>4</v>
      </c>
      <c r="B9" s="149" t="s">
        <v>27</v>
      </c>
      <c r="C9" s="150"/>
      <c r="D9" s="122" t="s">
        <v>34</v>
      </c>
      <c r="E9" s="122"/>
      <c r="F9" s="122" t="s">
        <v>67</v>
      </c>
      <c r="G9" s="122"/>
      <c r="H9" s="173" t="s">
        <v>13</v>
      </c>
      <c r="I9" s="174"/>
      <c r="J9" s="174"/>
      <c r="K9" s="175"/>
      <c r="L9" s="35"/>
    </row>
    <row r="10" spans="1:13" s="36" customFormat="1" ht="28.5" customHeight="1">
      <c r="A10" s="144"/>
      <c r="B10" s="151"/>
      <c r="C10" s="152"/>
      <c r="D10" s="38" t="s">
        <v>35</v>
      </c>
      <c r="E10" s="38" t="s">
        <v>10</v>
      </c>
      <c r="F10" s="38" t="s">
        <v>35</v>
      </c>
      <c r="G10" s="38" t="s">
        <v>10</v>
      </c>
      <c r="H10" s="176"/>
      <c r="I10" s="177"/>
      <c r="J10" s="177"/>
      <c r="K10" s="178"/>
      <c r="L10" s="39"/>
    </row>
    <row r="11" spans="1:13" s="11" customFormat="1" ht="17.25" customHeight="1">
      <c r="A11" s="9">
        <v>1</v>
      </c>
      <c r="B11" s="88" t="s">
        <v>50</v>
      </c>
      <c r="C11" s="90" t="s">
        <v>1</v>
      </c>
      <c r="D11" s="94">
        <v>60</v>
      </c>
      <c r="E11" s="40" t="str">
        <f t="shared" ref="E11:G54" si="0">IF(D11&lt;29,"Kém",IF(D11&lt;50,"Yếu",IF(D11&lt;60,"TB",IF(D11&lt;70, "TB khá",IF(D11&lt;80,"Khá",IF(D11&lt;90,"Tốt","Xuất sắc"))))))</f>
        <v>TB khá</v>
      </c>
      <c r="F11" s="95">
        <v>46</v>
      </c>
      <c r="G11" s="40" t="str">
        <f t="shared" si="0"/>
        <v>Yếu</v>
      </c>
      <c r="H11" s="132"/>
      <c r="I11" s="133"/>
      <c r="J11" s="133"/>
      <c r="K11" s="134"/>
      <c r="L11" s="25"/>
      <c r="M11"/>
    </row>
    <row r="12" spans="1:13" s="11" customFormat="1" ht="17.25" customHeight="1">
      <c r="A12" s="9">
        <v>2</v>
      </c>
      <c r="B12" s="88" t="s">
        <v>69</v>
      </c>
      <c r="C12" s="90" t="s">
        <v>1</v>
      </c>
      <c r="D12" s="93">
        <v>41</v>
      </c>
      <c r="E12" s="40" t="str">
        <f t="shared" si="0"/>
        <v>Yếu</v>
      </c>
      <c r="F12" s="95">
        <v>36</v>
      </c>
      <c r="G12" s="40" t="str">
        <f t="shared" si="0"/>
        <v>Yếu</v>
      </c>
      <c r="H12" s="132"/>
      <c r="I12" s="133"/>
      <c r="J12" s="133"/>
      <c r="K12" s="134"/>
      <c r="L12" s="25"/>
      <c r="M12"/>
    </row>
    <row r="13" spans="1:13" s="11" customFormat="1" ht="17.25" customHeight="1">
      <c r="A13" s="9">
        <v>3</v>
      </c>
      <c r="B13" s="88" t="s">
        <v>70</v>
      </c>
      <c r="C13" s="90" t="s">
        <v>71</v>
      </c>
      <c r="D13" s="94">
        <v>68</v>
      </c>
      <c r="E13" s="40" t="str">
        <f t="shared" si="0"/>
        <v>TB khá</v>
      </c>
      <c r="F13" s="95">
        <v>63</v>
      </c>
      <c r="G13" s="40" t="str">
        <f t="shared" si="0"/>
        <v>TB khá</v>
      </c>
      <c r="H13" s="132"/>
      <c r="I13" s="133"/>
      <c r="J13" s="133"/>
      <c r="K13" s="134"/>
      <c r="L13" s="25"/>
      <c r="M13"/>
    </row>
    <row r="14" spans="1:13" s="11" customFormat="1" ht="17.25" customHeight="1">
      <c r="A14" s="9">
        <v>4</v>
      </c>
      <c r="B14" s="88" t="s">
        <v>72</v>
      </c>
      <c r="C14" s="90" t="s">
        <v>73</v>
      </c>
      <c r="D14" s="94">
        <v>70</v>
      </c>
      <c r="E14" s="40" t="str">
        <f t="shared" si="0"/>
        <v>Khá</v>
      </c>
      <c r="F14" s="113">
        <v>73</v>
      </c>
      <c r="G14" s="40" t="str">
        <f t="shared" si="0"/>
        <v>Khá</v>
      </c>
      <c r="H14" s="132"/>
      <c r="I14" s="133"/>
      <c r="J14" s="133"/>
      <c r="K14" s="134"/>
      <c r="L14" s="25"/>
      <c r="M14"/>
    </row>
    <row r="15" spans="1:13" s="11" customFormat="1" ht="17.25" customHeight="1">
      <c r="A15" s="9">
        <v>5</v>
      </c>
      <c r="B15" s="88" t="s">
        <v>74</v>
      </c>
      <c r="C15" s="90" t="s">
        <v>53</v>
      </c>
      <c r="D15" s="93">
        <v>45</v>
      </c>
      <c r="E15" s="40" t="str">
        <f t="shared" si="0"/>
        <v>Yếu</v>
      </c>
      <c r="F15" s="95">
        <v>31</v>
      </c>
      <c r="G15" s="40" t="str">
        <f t="shared" si="0"/>
        <v>Yếu</v>
      </c>
      <c r="H15" s="132"/>
      <c r="I15" s="133"/>
      <c r="J15" s="133"/>
      <c r="K15" s="134"/>
      <c r="L15" s="25"/>
      <c r="M15"/>
    </row>
    <row r="16" spans="1:13" s="11" customFormat="1" ht="17.25" customHeight="1">
      <c r="A16" s="9">
        <v>6</v>
      </c>
      <c r="B16" s="88" t="s">
        <v>75</v>
      </c>
      <c r="C16" s="90" t="s">
        <v>53</v>
      </c>
      <c r="D16" s="94">
        <v>68</v>
      </c>
      <c r="E16" s="40" t="str">
        <f t="shared" si="0"/>
        <v>TB khá</v>
      </c>
      <c r="F16" s="95">
        <v>66</v>
      </c>
      <c r="G16" s="40" t="str">
        <f t="shared" si="0"/>
        <v>TB khá</v>
      </c>
      <c r="H16" s="132"/>
      <c r="I16" s="133"/>
      <c r="J16" s="133"/>
      <c r="K16" s="134"/>
      <c r="L16" s="25"/>
      <c r="M16"/>
    </row>
    <row r="17" spans="1:13" s="11" customFormat="1" ht="17.25" customHeight="1">
      <c r="A17" s="9">
        <v>7</v>
      </c>
      <c r="B17" s="88" t="s">
        <v>76</v>
      </c>
      <c r="C17" s="90" t="s">
        <v>77</v>
      </c>
      <c r="D17" s="93">
        <v>60</v>
      </c>
      <c r="E17" s="40" t="str">
        <f t="shared" si="0"/>
        <v>TB khá</v>
      </c>
      <c r="F17" s="95">
        <v>60</v>
      </c>
      <c r="G17" s="40" t="str">
        <f t="shared" si="0"/>
        <v>TB khá</v>
      </c>
      <c r="H17" s="132"/>
      <c r="I17" s="133"/>
      <c r="J17" s="133"/>
      <c r="K17" s="134"/>
      <c r="L17" s="25"/>
      <c r="M17"/>
    </row>
    <row r="18" spans="1:13" s="11" customFormat="1" ht="17.25" customHeight="1">
      <c r="A18" s="9">
        <v>8</v>
      </c>
      <c r="B18" s="88" t="s">
        <v>33</v>
      </c>
      <c r="C18" s="90" t="s">
        <v>54</v>
      </c>
      <c r="D18" s="94">
        <v>78</v>
      </c>
      <c r="E18" s="40" t="str">
        <f t="shared" si="0"/>
        <v>Khá</v>
      </c>
      <c r="F18" s="95">
        <v>60</v>
      </c>
      <c r="G18" s="40" t="str">
        <f t="shared" si="0"/>
        <v>TB khá</v>
      </c>
      <c r="H18" s="132"/>
      <c r="I18" s="133"/>
      <c r="J18" s="133"/>
      <c r="K18" s="134"/>
      <c r="L18" s="25"/>
      <c r="M18"/>
    </row>
    <row r="19" spans="1:13" s="11" customFormat="1" ht="17.25" customHeight="1">
      <c r="A19" s="9">
        <v>9</v>
      </c>
      <c r="B19" s="88" t="s">
        <v>78</v>
      </c>
      <c r="C19" s="90" t="s">
        <v>54</v>
      </c>
      <c r="D19" s="94">
        <v>62</v>
      </c>
      <c r="E19" s="40" t="str">
        <f t="shared" si="0"/>
        <v>TB khá</v>
      </c>
      <c r="F19" s="95">
        <v>54</v>
      </c>
      <c r="G19" s="40" t="str">
        <f t="shared" si="0"/>
        <v>TB</v>
      </c>
      <c r="H19" s="132"/>
      <c r="I19" s="133"/>
      <c r="J19" s="133"/>
      <c r="K19" s="134"/>
      <c r="L19" s="25"/>
      <c r="M19"/>
    </row>
    <row r="20" spans="1:13" s="11" customFormat="1" ht="17.25" customHeight="1">
      <c r="A20" s="9">
        <v>10</v>
      </c>
      <c r="B20" s="88" t="s">
        <v>79</v>
      </c>
      <c r="C20" s="90" t="s">
        <v>80</v>
      </c>
      <c r="D20" s="94">
        <v>61</v>
      </c>
      <c r="E20" s="40" t="str">
        <f t="shared" si="0"/>
        <v>TB khá</v>
      </c>
      <c r="F20" s="95">
        <v>55</v>
      </c>
      <c r="G20" s="40" t="str">
        <f t="shared" si="0"/>
        <v>TB</v>
      </c>
      <c r="H20" s="132"/>
      <c r="I20" s="133"/>
      <c r="J20" s="133"/>
      <c r="K20" s="134"/>
      <c r="L20" s="25"/>
      <c r="M20"/>
    </row>
    <row r="21" spans="1:13" s="11" customFormat="1" ht="17.25" customHeight="1">
      <c r="A21" s="9">
        <v>11</v>
      </c>
      <c r="B21" s="88" t="s">
        <v>81</v>
      </c>
      <c r="C21" s="90" t="s">
        <v>82</v>
      </c>
      <c r="D21" s="93">
        <v>54</v>
      </c>
      <c r="E21" s="40" t="str">
        <f t="shared" si="0"/>
        <v>TB</v>
      </c>
      <c r="F21" s="95">
        <v>54</v>
      </c>
      <c r="G21" s="40" t="str">
        <f t="shared" si="0"/>
        <v>TB</v>
      </c>
      <c r="H21" s="132"/>
      <c r="I21" s="133"/>
      <c r="J21" s="133"/>
      <c r="K21" s="134"/>
      <c r="L21" s="25"/>
      <c r="M21"/>
    </row>
    <row r="22" spans="1:13" s="11" customFormat="1" ht="17.25" customHeight="1">
      <c r="A22" s="9">
        <v>12</v>
      </c>
      <c r="B22" s="88" t="s">
        <v>83</v>
      </c>
      <c r="C22" s="90" t="s">
        <v>84</v>
      </c>
      <c r="D22" s="94">
        <v>74</v>
      </c>
      <c r="E22" s="40" t="str">
        <f t="shared" si="0"/>
        <v>Khá</v>
      </c>
      <c r="F22" s="95">
        <v>67</v>
      </c>
      <c r="G22" s="40" t="str">
        <f t="shared" si="0"/>
        <v>TB khá</v>
      </c>
      <c r="H22" s="132"/>
      <c r="I22" s="133"/>
      <c r="J22" s="133"/>
      <c r="K22" s="134"/>
      <c r="L22" s="25"/>
      <c r="M22"/>
    </row>
    <row r="23" spans="1:13" s="11" customFormat="1" ht="17.25" customHeight="1">
      <c r="A23" s="9">
        <v>13</v>
      </c>
      <c r="B23" s="88" t="s">
        <v>85</v>
      </c>
      <c r="C23" s="90" t="s">
        <v>55</v>
      </c>
      <c r="D23" s="94">
        <v>39</v>
      </c>
      <c r="E23" s="40" t="str">
        <f t="shared" si="0"/>
        <v>Yếu</v>
      </c>
      <c r="F23" s="95">
        <v>35</v>
      </c>
      <c r="G23" s="40" t="str">
        <f t="shared" si="0"/>
        <v>Yếu</v>
      </c>
      <c r="H23" s="132"/>
      <c r="I23" s="133"/>
      <c r="J23" s="133"/>
      <c r="K23" s="134"/>
      <c r="L23" s="25"/>
      <c r="M23"/>
    </row>
    <row r="24" spans="1:13" s="11" customFormat="1" ht="17.25" customHeight="1">
      <c r="A24" s="9">
        <v>14</v>
      </c>
      <c r="B24" s="88" t="s">
        <v>33</v>
      </c>
      <c r="C24" s="90" t="s">
        <v>86</v>
      </c>
      <c r="D24" s="93">
        <v>71</v>
      </c>
      <c r="E24" s="40" t="str">
        <f t="shared" si="0"/>
        <v>Khá</v>
      </c>
      <c r="F24" s="95">
        <v>54</v>
      </c>
      <c r="G24" s="40" t="str">
        <f t="shared" si="0"/>
        <v>TB</v>
      </c>
      <c r="H24" s="132"/>
      <c r="I24" s="133"/>
      <c r="J24" s="133"/>
      <c r="K24" s="134"/>
      <c r="L24" s="25"/>
      <c r="M24"/>
    </row>
    <row r="25" spans="1:13" s="11" customFormat="1" ht="17.25" customHeight="1">
      <c r="A25" s="9">
        <v>15</v>
      </c>
      <c r="B25" s="88" t="s">
        <v>87</v>
      </c>
      <c r="C25" s="90" t="s">
        <v>88</v>
      </c>
      <c r="D25" s="94">
        <v>68</v>
      </c>
      <c r="E25" s="40" t="str">
        <f t="shared" si="0"/>
        <v>TB khá</v>
      </c>
      <c r="F25" s="95">
        <v>60</v>
      </c>
      <c r="G25" s="40" t="str">
        <f t="shared" si="0"/>
        <v>TB khá</v>
      </c>
      <c r="H25" s="132"/>
      <c r="I25" s="133"/>
      <c r="J25" s="133"/>
      <c r="K25" s="134"/>
      <c r="L25" s="25"/>
      <c r="M25"/>
    </row>
    <row r="26" spans="1:13" s="11" customFormat="1" ht="17.25" customHeight="1">
      <c r="A26" s="9">
        <v>16</v>
      </c>
      <c r="B26" s="88" t="s">
        <v>51</v>
      </c>
      <c r="C26" s="88" t="s">
        <v>89</v>
      </c>
      <c r="D26" s="96">
        <v>77</v>
      </c>
      <c r="E26" s="40" t="str">
        <f t="shared" si="0"/>
        <v>Khá</v>
      </c>
      <c r="F26" s="95">
        <v>70</v>
      </c>
      <c r="G26" s="40" t="str">
        <f t="shared" si="0"/>
        <v>Khá</v>
      </c>
      <c r="H26" s="132"/>
      <c r="I26" s="133"/>
      <c r="J26" s="133"/>
      <c r="K26" s="134"/>
      <c r="L26" s="25"/>
      <c r="M26"/>
    </row>
    <row r="27" spans="1:13" s="11" customFormat="1" ht="17.25" customHeight="1">
      <c r="A27" s="9">
        <v>17</v>
      </c>
      <c r="B27" s="88" t="s">
        <v>90</v>
      </c>
      <c r="C27" s="90" t="s">
        <v>56</v>
      </c>
      <c r="D27" s="93">
        <v>70</v>
      </c>
      <c r="E27" s="40" t="str">
        <f t="shared" si="0"/>
        <v>Khá</v>
      </c>
      <c r="F27" s="95">
        <v>59</v>
      </c>
      <c r="G27" s="40" t="str">
        <f t="shared" si="0"/>
        <v>TB</v>
      </c>
      <c r="H27" s="132"/>
      <c r="I27" s="133"/>
      <c r="J27" s="133"/>
      <c r="K27" s="134"/>
      <c r="L27" s="25"/>
      <c r="M27"/>
    </row>
    <row r="28" spans="1:13" s="11" customFormat="1" ht="17.25" customHeight="1">
      <c r="A28" s="9">
        <v>18</v>
      </c>
      <c r="B28" s="88" t="s">
        <v>91</v>
      </c>
      <c r="C28" s="90" t="s">
        <v>57</v>
      </c>
      <c r="D28" s="94">
        <v>27</v>
      </c>
      <c r="E28" s="40" t="str">
        <f t="shared" si="0"/>
        <v>Kém</v>
      </c>
      <c r="F28" s="95">
        <v>48</v>
      </c>
      <c r="G28" s="40" t="str">
        <f t="shared" si="0"/>
        <v>Yếu</v>
      </c>
      <c r="H28" s="132"/>
      <c r="I28" s="133"/>
      <c r="J28" s="133"/>
      <c r="K28" s="134"/>
      <c r="L28" s="25"/>
      <c r="M28"/>
    </row>
    <row r="29" spans="1:13" s="11" customFormat="1" ht="17.25" customHeight="1">
      <c r="A29" s="9">
        <v>19</v>
      </c>
      <c r="B29" s="88" t="s">
        <v>92</v>
      </c>
      <c r="C29" s="90" t="s">
        <v>93</v>
      </c>
      <c r="D29" s="93">
        <v>64</v>
      </c>
      <c r="E29" s="40" t="str">
        <f t="shared" si="0"/>
        <v>TB khá</v>
      </c>
      <c r="F29" s="95">
        <v>63</v>
      </c>
      <c r="G29" s="40" t="str">
        <f t="shared" si="0"/>
        <v>TB khá</v>
      </c>
      <c r="H29" s="132"/>
      <c r="I29" s="133"/>
      <c r="J29" s="133"/>
      <c r="K29" s="134"/>
      <c r="L29" s="25"/>
      <c r="M29"/>
    </row>
    <row r="30" spans="1:13" s="11" customFormat="1" ht="17.25" customHeight="1">
      <c r="A30" s="9">
        <v>20</v>
      </c>
      <c r="B30" s="88" t="s">
        <v>33</v>
      </c>
      <c r="C30" s="90" t="s">
        <v>94</v>
      </c>
      <c r="D30" s="94">
        <v>67</v>
      </c>
      <c r="E30" s="40" t="str">
        <f t="shared" si="0"/>
        <v>TB khá</v>
      </c>
      <c r="F30" s="95">
        <v>60</v>
      </c>
      <c r="G30" s="40" t="str">
        <f t="shared" si="0"/>
        <v>TB khá</v>
      </c>
      <c r="H30" s="132"/>
      <c r="I30" s="133"/>
      <c r="J30" s="133"/>
      <c r="K30" s="134"/>
      <c r="L30" s="25"/>
      <c r="M30"/>
    </row>
    <row r="31" spans="1:13" s="11" customFormat="1" ht="17.25" customHeight="1">
      <c r="A31" s="9">
        <v>21</v>
      </c>
      <c r="B31" s="88" t="s">
        <v>95</v>
      </c>
      <c r="C31" s="90" t="s">
        <v>96</v>
      </c>
      <c r="D31" s="94">
        <v>59</v>
      </c>
      <c r="E31" s="40" t="str">
        <f t="shared" si="0"/>
        <v>TB</v>
      </c>
      <c r="F31" s="95">
        <v>63</v>
      </c>
      <c r="G31" s="40" t="str">
        <f t="shared" si="0"/>
        <v>TB khá</v>
      </c>
      <c r="H31" s="132"/>
      <c r="I31" s="133"/>
      <c r="J31" s="133"/>
      <c r="K31" s="134"/>
      <c r="L31" s="25"/>
      <c r="M31"/>
    </row>
    <row r="32" spans="1:13" ht="17.25" customHeight="1">
      <c r="A32" s="9">
        <v>22</v>
      </c>
      <c r="B32" s="88" t="s">
        <v>97</v>
      </c>
      <c r="C32" s="90" t="s">
        <v>98</v>
      </c>
      <c r="D32" s="93">
        <v>64</v>
      </c>
      <c r="E32" s="40" t="str">
        <f t="shared" si="0"/>
        <v>TB khá</v>
      </c>
      <c r="F32" s="95">
        <v>63</v>
      </c>
      <c r="G32" s="40" t="str">
        <f t="shared" si="0"/>
        <v>TB khá</v>
      </c>
      <c r="H32" s="132"/>
      <c r="I32" s="133"/>
      <c r="J32" s="133"/>
      <c r="K32" s="134"/>
      <c r="L32" s="25"/>
    </row>
    <row r="33" spans="1:13" s="11" customFormat="1" ht="17.25" customHeight="1">
      <c r="A33" s="9">
        <v>23</v>
      </c>
      <c r="B33" s="88" t="s">
        <v>99</v>
      </c>
      <c r="C33" s="90" t="s">
        <v>100</v>
      </c>
      <c r="D33" s="94">
        <v>52</v>
      </c>
      <c r="E33" s="40" t="str">
        <f t="shared" si="0"/>
        <v>TB</v>
      </c>
      <c r="F33" s="95">
        <v>62</v>
      </c>
      <c r="G33" s="40" t="str">
        <f t="shared" si="0"/>
        <v>TB khá</v>
      </c>
      <c r="H33" s="132"/>
      <c r="I33" s="133"/>
      <c r="J33" s="133"/>
      <c r="K33" s="134"/>
      <c r="L33" s="25"/>
      <c r="M33"/>
    </row>
    <row r="34" spans="1:13" s="11" customFormat="1" ht="17.25" customHeight="1">
      <c r="A34" s="9">
        <v>24</v>
      </c>
      <c r="B34" s="88" t="s">
        <v>101</v>
      </c>
      <c r="C34" s="90" t="s">
        <v>58</v>
      </c>
      <c r="D34" s="93">
        <v>51</v>
      </c>
      <c r="E34" s="40" t="str">
        <f t="shared" si="0"/>
        <v>TB</v>
      </c>
      <c r="F34" s="95">
        <v>51</v>
      </c>
      <c r="G34" s="40" t="str">
        <f t="shared" si="0"/>
        <v>TB</v>
      </c>
      <c r="H34" s="132"/>
      <c r="I34" s="133"/>
      <c r="J34" s="133"/>
      <c r="K34" s="134"/>
      <c r="L34" s="25"/>
      <c r="M34"/>
    </row>
    <row r="35" spans="1:13" s="11" customFormat="1" ht="17.25" customHeight="1">
      <c r="A35" s="9">
        <v>25</v>
      </c>
      <c r="B35" s="88" t="s">
        <v>102</v>
      </c>
      <c r="C35" s="90" t="s">
        <v>46</v>
      </c>
      <c r="D35" s="94">
        <v>54</v>
      </c>
      <c r="E35" s="40" t="str">
        <f t="shared" si="0"/>
        <v>TB</v>
      </c>
      <c r="F35" s="95">
        <v>52</v>
      </c>
      <c r="G35" s="40" t="str">
        <f t="shared" si="0"/>
        <v>TB</v>
      </c>
      <c r="H35" s="132"/>
      <c r="I35" s="133"/>
      <c r="J35" s="133"/>
      <c r="K35" s="134"/>
      <c r="L35" s="25"/>
      <c r="M35"/>
    </row>
    <row r="36" spans="1:13" s="11" customFormat="1" ht="17.25" customHeight="1">
      <c r="A36" s="9">
        <v>26</v>
      </c>
      <c r="B36" s="88" t="s">
        <v>103</v>
      </c>
      <c r="C36" s="90" t="s">
        <v>104</v>
      </c>
      <c r="D36" s="94">
        <v>56</v>
      </c>
      <c r="E36" s="40" t="str">
        <f t="shared" si="0"/>
        <v>TB</v>
      </c>
      <c r="F36" s="95">
        <v>60</v>
      </c>
      <c r="G36" s="40" t="str">
        <f t="shared" si="0"/>
        <v>TB khá</v>
      </c>
      <c r="H36" s="132"/>
      <c r="I36" s="133"/>
      <c r="J36" s="133"/>
      <c r="K36" s="134"/>
      <c r="L36" s="25"/>
      <c r="M36"/>
    </row>
    <row r="37" spans="1:13" s="11" customFormat="1" ht="17.25" customHeight="1">
      <c r="A37" s="9">
        <v>27</v>
      </c>
      <c r="B37" s="88" t="s">
        <v>105</v>
      </c>
      <c r="C37" s="90" t="s">
        <v>106</v>
      </c>
      <c r="D37" s="94">
        <v>74</v>
      </c>
      <c r="E37" s="40" t="str">
        <f t="shared" si="0"/>
        <v>Khá</v>
      </c>
      <c r="F37" s="95">
        <v>70</v>
      </c>
      <c r="G37" s="40" t="str">
        <f t="shared" si="0"/>
        <v>Khá</v>
      </c>
      <c r="H37" s="132"/>
      <c r="I37" s="133"/>
      <c r="J37" s="133"/>
      <c r="K37" s="134"/>
      <c r="L37" s="25"/>
      <c r="M37"/>
    </row>
    <row r="38" spans="1:13" s="11" customFormat="1" ht="17.25" customHeight="1">
      <c r="A38" s="9">
        <v>28</v>
      </c>
      <c r="B38" s="88" t="s">
        <v>107</v>
      </c>
      <c r="C38" s="90" t="s">
        <v>108</v>
      </c>
      <c r="D38" s="94">
        <v>48</v>
      </c>
      <c r="E38" s="40" t="str">
        <f t="shared" si="0"/>
        <v>Yếu</v>
      </c>
      <c r="F38" s="95">
        <v>51</v>
      </c>
      <c r="G38" s="40" t="str">
        <f t="shared" si="0"/>
        <v>TB</v>
      </c>
      <c r="H38" s="132"/>
      <c r="I38" s="133"/>
      <c r="J38" s="133"/>
      <c r="K38" s="134"/>
      <c r="L38" s="25"/>
      <c r="M38"/>
    </row>
    <row r="39" spans="1:13" s="11" customFormat="1" ht="17.25" customHeight="1">
      <c r="A39" s="9">
        <v>29</v>
      </c>
      <c r="B39" s="88" t="s">
        <v>52</v>
      </c>
      <c r="C39" s="90" t="s">
        <v>109</v>
      </c>
      <c r="D39" s="94">
        <v>55</v>
      </c>
      <c r="E39" s="40" t="str">
        <f t="shared" si="0"/>
        <v>TB</v>
      </c>
      <c r="F39" s="95">
        <v>58</v>
      </c>
      <c r="G39" s="40" t="str">
        <f t="shared" si="0"/>
        <v>TB</v>
      </c>
      <c r="H39" s="132"/>
      <c r="I39" s="133"/>
      <c r="J39" s="133"/>
      <c r="K39" s="134"/>
      <c r="L39" s="25"/>
      <c r="M39"/>
    </row>
    <row r="40" spans="1:13" s="11" customFormat="1" ht="17.25" customHeight="1">
      <c r="A40" s="9">
        <v>30</v>
      </c>
      <c r="B40" s="89" t="s">
        <v>33</v>
      </c>
      <c r="C40" s="90" t="s">
        <v>109</v>
      </c>
      <c r="D40" s="94">
        <v>83</v>
      </c>
      <c r="E40" s="40" t="str">
        <f t="shared" si="0"/>
        <v>Tốt</v>
      </c>
      <c r="F40" s="95">
        <v>55</v>
      </c>
      <c r="G40" s="40" t="str">
        <f t="shared" si="0"/>
        <v>TB</v>
      </c>
      <c r="H40" s="132"/>
      <c r="I40" s="133"/>
      <c r="J40" s="133"/>
      <c r="K40" s="134"/>
      <c r="L40" s="25"/>
      <c r="M40"/>
    </row>
    <row r="41" spans="1:13" s="11" customFormat="1" ht="17.25" customHeight="1">
      <c r="A41" s="9">
        <v>31</v>
      </c>
      <c r="B41" s="89" t="s">
        <v>110</v>
      </c>
      <c r="C41" s="90" t="s">
        <v>111</v>
      </c>
      <c r="D41" s="94">
        <v>72</v>
      </c>
      <c r="E41" s="40" t="str">
        <f t="shared" si="0"/>
        <v>Khá</v>
      </c>
      <c r="F41" s="95">
        <v>71</v>
      </c>
      <c r="G41" s="40" t="str">
        <f t="shared" si="0"/>
        <v>Khá</v>
      </c>
      <c r="H41" s="132"/>
      <c r="I41" s="133"/>
      <c r="J41" s="133"/>
      <c r="K41" s="134"/>
      <c r="L41" s="25"/>
      <c r="M41"/>
    </row>
    <row r="42" spans="1:13" s="11" customFormat="1" ht="17.25" customHeight="1">
      <c r="A42" s="9">
        <v>32</v>
      </c>
      <c r="B42" s="89" t="s">
        <v>112</v>
      </c>
      <c r="C42" s="90" t="s">
        <v>47</v>
      </c>
      <c r="D42" s="94">
        <v>70</v>
      </c>
      <c r="E42" s="40" t="str">
        <f t="shared" si="0"/>
        <v>Khá</v>
      </c>
      <c r="F42" s="95">
        <v>62</v>
      </c>
      <c r="G42" s="40" t="str">
        <f t="shared" si="0"/>
        <v>TB khá</v>
      </c>
      <c r="H42" s="132"/>
      <c r="I42" s="133"/>
      <c r="J42" s="133"/>
      <c r="K42" s="134"/>
      <c r="L42" s="25"/>
      <c r="M42"/>
    </row>
    <row r="43" spans="1:13" s="11" customFormat="1" ht="17.25" customHeight="1">
      <c r="A43" s="9">
        <v>33</v>
      </c>
      <c r="B43" s="89" t="s">
        <v>113</v>
      </c>
      <c r="C43" s="90" t="s">
        <v>47</v>
      </c>
      <c r="D43" s="94">
        <v>42</v>
      </c>
      <c r="E43" s="40" t="str">
        <f t="shared" si="0"/>
        <v>Yếu</v>
      </c>
      <c r="F43" s="95">
        <v>39</v>
      </c>
      <c r="G43" s="40" t="str">
        <f t="shared" si="0"/>
        <v>Yếu</v>
      </c>
      <c r="H43" s="132"/>
      <c r="I43" s="133"/>
      <c r="J43" s="133"/>
      <c r="K43" s="134"/>
      <c r="L43" s="25"/>
      <c r="M43"/>
    </row>
    <row r="44" spans="1:13" s="11" customFormat="1" ht="17.25" customHeight="1">
      <c r="A44" s="9">
        <v>34</v>
      </c>
      <c r="B44" s="89" t="s">
        <v>33</v>
      </c>
      <c r="C44" s="90" t="s">
        <v>59</v>
      </c>
      <c r="D44" s="94">
        <v>84</v>
      </c>
      <c r="E44" s="40" t="str">
        <f t="shared" si="0"/>
        <v>Tốt</v>
      </c>
      <c r="F44" s="95">
        <v>71</v>
      </c>
      <c r="G44" s="40" t="str">
        <f t="shared" si="0"/>
        <v>Khá</v>
      </c>
      <c r="H44" s="132"/>
      <c r="I44" s="133"/>
      <c r="J44" s="133"/>
      <c r="K44" s="134"/>
      <c r="L44" s="25"/>
      <c r="M44"/>
    </row>
    <row r="45" spans="1:13" s="11" customFormat="1" ht="17.25" customHeight="1">
      <c r="A45" s="9">
        <v>35</v>
      </c>
      <c r="B45" s="89" t="s">
        <v>114</v>
      </c>
      <c r="C45" s="90" t="s">
        <v>115</v>
      </c>
      <c r="D45" s="94">
        <v>61</v>
      </c>
      <c r="E45" s="40" t="str">
        <f t="shared" si="0"/>
        <v>TB khá</v>
      </c>
      <c r="F45" s="95">
        <v>57</v>
      </c>
      <c r="G45" s="40" t="str">
        <f t="shared" si="0"/>
        <v>TB</v>
      </c>
      <c r="H45" s="132"/>
      <c r="I45" s="133"/>
      <c r="J45" s="133"/>
      <c r="K45" s="134"/>
      <c r="L45" s="25"/>
      <c r="M45"/>
    </row>
    <row r="46" spans="1:13" s="11" customFormat="1" ht="17.25" customHeight="1">
      <c r="A46" s="9">
        <v>36</v>
      </c>
      <c r="B46" s="89" t="s">
        <v>116</v>
      </c>
      <c r="C46" s="90" t="s">
        <v>48</v>
      </c>
      <c r="D46" s="94">
        <v>75</v>
      </c>
      <c r="E46" s="40" t="str">
        <f t="shared" si="0"/>
        <v>Khá</v>
      </c>
      <c r="F46" s="95">
        <v>66</v>
      </c>
      <c r="G46" s="40" t="str">
        <f t="shared" si="0"/>
        <v>TB khá</v>
      </c>
      <c r="H46" s="132"/>
      <c r="I46" s="133"/>
      <c r="J46" s="133"/>
      <c r="K46" s="134"/>
      <c r="L46" s="25"/>
      <c r="M46"/>
    </row>
    <row r="47" spans="1:13" s="11" customFormat="1" ht="17.25" customHeight="1">
      <c r="A47" s="9">
        <v>37</v>
      </c>
      <c r="B47" s="89" t="s">
        <v>117</v>
      </c>
      <c r="C47" s="90" t="s">
        <v>118</v>
      </c>
      <c r="D47" s="94">
        <v>60</v>
      </c>
      <c r="E47" s="40" t="str">
        <f t="shared" si="0"/>
        <v>TB khá</v>
      </c>
      <c r="F47" s="95">
        <v>54</v>
      </c>
      <c r="G47" s="40" t="str">
        <f t="shared" si="0"/>
        <v>TB</v>
      </c>
      <c r="H47" s="132"/>
      <c r="I47" s="133"/>
      <c r="J47" s="133"/>
      <c r="K47" s="134"/>
      <c r="L47" s="25"/>
      <c r="M47"/>
    </row>
    <row r="48" spans="1:13" s="11" customFormat="1" ht="17.25" customHeight="1">
      <c r="A48" s="9">
        <v>38</v>
      </c>
      <c r="B48" s="89" t="s">
        <v>119</v>
      </c>
      <c r="C48" s="90" t="s">
        <v>120</v>
      </c>
      <c r="D48" s="94">
        <v>86</v>
      </c>
      <c r="E48" s="40" t="str">
        <f t="shared" si="0"/>
        <v>Tốt</v>
      </c>
      <c r="F48" s="95">
        <v>91</v>
      </c>
      <c r="G48" s="40" t="str">
        <f t="shared" si="0"/>
        <v>Xuất sắc</v>
      </c>
      <c r="H48" s="132"/>
      <c r="I48" s="133"/>
      <c r="J48" s="133"/>
      <c r="K48" s="134"/>
      <c r="L48" s="25"/>
      <c r="M48"/>
    </row>
    <row r="49" spans="1:30" s="11" customFormat="1" ht="17.25" customHeight="1">
      <c r="A49" s="9">
        <v>39</v>
      </c>
      <c r="B49" s="89" t="s">
        <v>121</v>
      </c>
      <c r="C49" s="90" t="s">
        <v>49</v>
      </c>
      <c r="D49" s="94">
        <v>71</v>
      </c>
      <c r="E49" s="40" t="str">
        <f t="shared" si="0"/>
        <v>Khá</v>
      </c>
      <c r="F49" s="95">
        <v>70</v>
      </c>
      <c r="G49" s="40" t="str">
        <f t="shared" si="0"/>
        <v>Khá</v>
      </c>
      <c r="H49" s="132"/>
      <c r="I49" s="133"/>
      <c r="J49" s="133"/>
      <c r="K49" s="134"/>
      <c r="L49" s="25"/>
      <c r="M49"/>
    </row>
    <row r="50" spans="1:30" s="11" customFormat="1" ht="17.25" customHeight="1">
      <c r="A50" s="9">
        <v>40</v>
      </c>
      <c r="B50" s="89" t="s">
        <v>122</v>
      </c>
      <c r="C50" s="90" t="s">
        <v>123</v>
      </c>
      <c r="D50" s="94">
        <v>49</v>
      </c>
      <c r="E50" s="40" t="str">
        <f t="shared" si="0"/>
        <v>Yếu</v>
      </c>
      <c r="F50" s="95">
        <v>49</v>
      </c>
      <c r="G50" s="40" t="str">
        <f t="shared" si="0"/>
        <v>Yếu</v>
      </c>
      <c r="H50" s="132"/>
      <c r="I50" s="133"/>
      <c r="J50" s="133"/>
      <c r="K50" s="134"/>
      <c r="L50" s="25"/>
      <c r="M50"/>
    </row>
    <row r="51" spans="1:30" s="11" customFormat="1" ht="17.25" customHeight="1">
      <c r="A51" s="9">
        <v>41</v>
      </c>
      <c r="B51" s="88" t="s">
        <v>116</v>
      </c>
      <c r="C51" s="90" t="s">
        <v>124</v>
      </c>
      <c r="D51" s="94">
        <v>58</v>
      </c>
      <c r="E51" s="40" t="str">
        <f t="shared" si="0"/>
        <v>TB</v>
      </c>
      <c r="F51" s="95">
        <v>57</v>
      </c>
      <c r="G51" s="40" t="str">
        <f t="shared" si="0"/>
        <v>TB</v>
      </c>
      <c r="H51" s="76"/>
      <c r="I51" s="77"/>
      <c r="J51" s="77"/>
      <c r="K51" s="78"/>
      <c r="L51" s="25"/>
      <c r="M51"/>
    </row>
    <row r="52" spans="1:30" s="11" customFormat="1" ht="17.25" customHeight="1">
      <c r="A52" s="9">
        <v>42</v>
      </c>
      <c r="B52" s="88" t="s">
        <v>121</v>
      </c>
      <c r="C52" s="90" t="s">
        <v>125</v>
      </c>
      <c r="D52" s="94">
        <v>52</v>
      </c>
      <c r="E52" s="40" t="str">
        <f t="shared" si="0"/>
        <v>TB</v>
      </c>
      <c r="F52" s="95">
        <v>53</v>
      </c>
      <c r="G52" s="40" t="str">
        <f t="shared" si="0"/>
        <v>TB</v>
      </c>
      <c r="H52" s="76"/>
      <c r="I52" s="77"/>
      <c r="J52" s="77"/>
      <c r="K52" s="78"/>
      <c r="L52" s="25"/>
      <c r="M52"/>
    </row>
    <row r="53" spans="1:30" s="11" customFormat="1" ht="17.25" customHeight="1">
      <c r="A53" s="9">
        <v>43</v>
      </c>
      <c r="B53" s="89" t="s">
        <v>126</v>
      </c>
      <c r="C53" s="90" t="s">
        <v>127</v>
      </c>
      <c r="D53" s="94">
        <v>56</v>
      </c>
      <c r="E53" s="40" t="str">
        <f t="shared" si="0"/>
        <v>TB</v>
      </c>
      <c r="F53" s="95">
        <v>56</v>
      </c>
      <c r="G53" s="40" t="str">
        <f t="shared" si="0"/>
        <v>TB</v>
      </c>
      <c r="H53" s="132"/>
      <c r="I53" s="133"/>
      <c r="J53" s="133"/>
      <c r="K53" s="134"/>
      <c r="L53" s="25"/>
      <c r="M53"/>
    </row>
    <row r="54" spans="1:30" s="11" customFormat="1" ht="17.25" customHeight="1">
      <c r="A54" s="9">
        <v>44</v>
      </c>
      <c r="B54" s="89" t="s">
        <v>128</v>
      </c>
      <c r="C54" s="90" t="s">
        <v>129</v>
      </c>
      <c r="D54" s="94">
        <v>64</v>
      </c>
      <c r="E54" s="40" t="str">
        <f t="shared" si="0"/>
        <v>TB khá</v>
      </c>
      <c r="F54" s="95">
        <v>66</v>
      </c>
      <c r="G54" s="40" t="str">
        <f t="shared" si="0"/>
        <v>TB khá</v>
      </c>
      <c r="H54" s="132"/>
      <c r="I54" s="133"/>
      <c r="J54" s="133"/>
      <c r="K54" s="134"/>
      <c r="L54" s="25"/>
      <c r="M54"/>
    </row>
    <row r="55" spans="1:30" s="18" customFormat="1" ht="17.25" customHeight="1">
      <c r="A55" s="57"/>
      <c r="B55" s="58"/>
      <c r="C55" s="59"/>
      <c r="D55" s="60"/>
      <c r="E55" s="61"/>
      <c r="F55" s="62"/>
      <c r="G55" s="61"/>
      <c r="H55" s="61"/>
      <c r="I55" s="61"/>
      <c r="J55" s="61"/>
      <c r="K55" s="61"/>
      <c r="L55" s="25"/>
      <c r="M55" s="42"/>
    </row>
    <row r="56" spans="1:30" s="11" customFormat="1" ht="21.75" customHeight="1">
      <c r="B56" s="141" t="s">
        <v>24</v>
      </c>
      <c r="C56" s="141"/>
      <c r="D56" s="141"/>
      <c r="E56" s="141"/>
      <c r="F56" s="141"/>
      <c r="G56" s="141"/>
      <c r="H56" s="141"/>
      <c r="I56" s="141"/>
      <c r="J56" s="141"/>
      <c r="K56" s="141"/>
      <c r="L56" s="26"/>
      <c r="M56" s="12"/>
      <c r="N56" s="12"/>
      <c r="O56" s="12"/>
      <c r="P56" s="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</row>
    <row r="57" spans="1:30" s="11" customFormat="1" ht="16.5" customHeight="1">
      <c r="A57" s="1"/>
      <c r="B57" s="153" t="s">
        <v>16</v>
      </c>
      <c r="C57" s="153"/>
      <c r="D57" s="119" t="s">
        <v>37</v>
      </c>
      <c r="E57" s="120"/>
      <c r="F57" s="121" t="s">
        <v>134</v>
      </c>
      <c r="G57" s="120"/>
      <c r="H57" s="123" t="s">
        <v>13</v>
      </c>
      <c r="I57" s="124"/>
      <c r="J57" s="124"/>
      <c r="K57" s="125"/>
      <c r="L57" s="14"/>
      <c r="M57" s="169"/>
      <c r="N57" s="169"/>
      <c r="O57" s="169"/>
      <c r="P57" s="165"/>
      <c r="Q57" s="161"/>
      <c r="R57" s="159"/>
      <c r="S57" s="160"/>
      <c r="T57" s="159"/>
      <c r="U57" s="160"/>
      <c r="V57" s="163"/>
      <c r="W57" s="164"/>
      <c r="X57" s="167"/>
      <c r="Y57" s="168"/>
      <c r="Z57" s="159"/>
      <c r="AA57" s="160"/>
      <c r="AB57" s="159"/>
      <c r="AC57" s="160"/>
      <c r="AD57" s="13"/>
    </row>
    <row r="58" spans="1:30" ht="16.5" customHeight="1">
      <c r="A58" s="1"/>
      <c r="B58" s="153"/>
      <c r="C58" s="153"/>
      <c r="D58" s="56" t="s">
        <v>14</v>
      </c>
      <c r="E58" s="56" t="s">
        <v>15</v>
      </c>
      <c r="F58" s="56" t="s">
        <v>14</v>
      </c>
      <c r="G58" s="56" t="s">
        <v>15</v>
      </c>
      <c r="H58" s="126"/>
      <c r="I58" s="127"/>
      <c r="J58" s="127"/>
      <c r="K58" s="128"/>
      <c r="L58" s="14"/>
      <c r="M58" s="169"/>
      <c r="N58" s="169"/>
      <c r="O58" s="169"/>
      <c r="P58" s="166"/>
      <c r="Q58" s="162"/>
      <c r="R58" s="47"/>
      <c r="S58" s="48"/>
      <c r="T58" s="49"/>
      <c r="U58" s="48"/>
      <c r="V58" s="49"/>
      <c r="W58" s="48"/>
      <c r="X58" s="49"/>
      <c r="Y58" s="50"/>
      <c r="Z58" s="49"/>
      <c r="AA58" s="48"/>
      <c r="AB58" s="49"/>
      <c r="AC58" s="48"/>
      <c r="AD58" s="15"/>
    </row>
    <row r="59" spans="1:30" ht="16.5" customHeight="1">
      <c r="A59" s="1"/>
      <c r="B59" s="147" t="s">
        <v>17</v>
      </c>
      <c r="C59" s="148"/>
      <c r="D59" s="63">
        <f>COUNTIF(D11:D54,"&gt;=90")</f>
        <v>0</v>
      </c>
      <c r="E59" s="64">
        <f>ROUND(D59*100/51,2)</f>
        <v>0</v>
      </c>
      <c r="F59" s="63">
        <f>COUNTIF(F11:F54,"&gt;=90")</f>
        <v>1</v>
      </c>
      <c r="G59" s="64">
        <f>ROUND(F59*100/51,2)</f>
        <v>1.96</v>
      </c>
      <c r="H59" s="129"/>
      <c r="I59" s="130"/>
      <c r="J59" s="130"/>
      <c r="K59" s="131"/>
      <c r="M59" s="169"/>
      <c r="N59" s="169"/>
      <c r="O59" s="169"/>
      <c r="P59" s="51"/>
      <c r="Q59" s="52"/>
      <c r="R59" s="53"/>
      <c r="S59" s="52"/>
      <c r="T59" s="53"/>
      <c r="U59" s="52"/>
      <c r="V59" s="53"/>
      <c r="W59" s="52"/>
      <c r="X59" s="53"/>
      <c r="Y59" s="54"/>
      <c r="Z59" s="53"/>
      <c r="AA59" s="52"/>
      <c r="AB59" s="53"/>
      <c r="AC59" s="52"/>
    </row>
    <row r="60" spans="1:30" s="11" customFormat="1" ht="16.5" customHeight="1">
      <c r="A60" s="1"/>
      <c r="B60" s="139" t="s">
        <v>18</v>
      </c>
      <c r="C60" s="140"/>
      <c r="D60" s="63">
        <f>COUNTIF(D11:D54,"&gt;=80")-COUNTIF(D11:D54,"&gt;89")</f>
        <v>3</v>
      </c>
      <c r="E60" s="64">
        <f t="shared" ref="E60:E65" si="1">ROUND(D60*100/44,2)</f>
        <v>6.82</v>
      </c>
      <c r="F60" s="63">
        <f>COUNTIF(F11:F54,"&gt;=80")-COUNTIF(F11:F54,"&gt;89")</f>
        <v>0</v>
      </c>
      <c r="G60" s="64">
        <f t="shared" ref="G60:G65" si="2">ROUND(F60*100/51,2)</f>
        <v>0</v>
      </c>
      <c r="H60" s="129"/>
      <c r="I60" s="130"/>
      <c r="J60" s="130"/>
      <c r="K60" s="131"/>
      <c r="L60" s="4"/>
      <c r="M60" s="18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9"/>
      <c r="Z60" s="13"/>
      <c r="AA60" s="13"/>
      <c r="AB60" s="13"/>
      <c r="AC60" s="13"/>
      <c r="AD60" s="18"/>
    </row>
    <row r="61" spans="1:30" s="11" customFormat="1" ht="16.5" customHeight="1">
      <c r="A61"/>
      <c r="B61" s="137" t="s">
        <v>19</v>
      </c>
      <c r="C61" s="138"/>
      <c r="D61" s="63">
        <f>COUNTIF(D11:D54,"&gt;=70")-COUNTIF(D11:D54,"&gt;79")</f>
        <v>11</v>
      </c>
      <c r="E61" s="64">
        <f t="shared" si="1"/>
        <v>25</v>
      </c>
      <c r="F61" s="63">
        <f>COUNTIF(F11:F54,"&gt;=70")-COUNTIF(F11:F54,"&gt;79")</f>
        <v>6</v>
      </c>
      <c r="G61" s="64">
        <f t="shared" si="2"/>
        <v>11.76</v>
      </c>
      <c r="H61" s="129"/>
      <c r="I61" s="130"/>
      <c r="J61" s="130"/>
      <c r="K61" s="131"/>
      <c r="L61" s="16"/>
      <c r="M61" s="157"/>
      <c r="N61" s="157"/>
      <c r="O61" s="157"/>
      <c r="P61" s="157"/>
      <c r="Q61" s="157"/>
      <c r="R61" s="157"/>
      <c r="S61" s="156"/>
      <c r="T61" s="156"/>
      <c r="U61" s="156"/>
      <c r="V61" s="156"/>
      <c r="W61" s="156"/>
      <c r="X61" s="13"/>
      <c r="Y61" s="13"/>
      <c r="Z61" s="18"/>
      <c r="AA61" s="18"/>
      <c r="AB61" s="18"/>
      <c r="AC61" s="18"/>
    </row>
    <row r="62" spans="1:30" ht="16.5" customHeight="1">
      <c r="A62" s="21"/>
      <c r="B62" s="147" t="s">
        <v>20</v>
      </c>
      <c r="C62" s="148"/>
      <c r="D62" s="63">
        <f>COUNTIF(D11:D54,"&gt;=60")-COUNTIF(D11:D54,"&gt;69")</f>
        <v>13</v>
      </c>
      <c r="E62" s="64">
        <f t="shared" si="1"/>
        <v>29.55</v>
      </c>
      <c r="F62" s="63">
        <f>COUNTIF(F11:F54,"&gt;=60")-COUNTIF(F11:F54,"&gt;69")</f>
        <v>15</v>
      </c>
      <c r="G62" s="64">
        <f t="shared" si="2"/>
        <v>29.41</v>
      </c>
      <c r="H62" s="129"/>
      <c r="I62" s="130"/>
      <c r="J62" s="130"/>
      <c r="K62" s="131"/>
      <c r="L62" s="20"/>
      <c r="M62" s="158"/>
      <c r="N62" s="158"/>
      <c r="O62" s="158"/>
      <c r="P62" s="158"/>
      <c r="Q62" s="157"/>
      <c r="R62" s="157"/>
      <c r="S62" s="157"/>
      <c r="T62" s="157"/>
      <c r="U62" s="55"/>
      <c r="V62" s="55"/>
      <c r="W62" s="55"/>
      <c r="X62" s="15"/>
      <c r="Y62" s="15"/>
      <c r="Z62" s="42"/>
      <c r="AA62" s="42"/>
      <c r="AB62" s="42"/>
      <c r="AC62" s="42"/>
    </row>
    <row r="63" spans="1:30" ht="16.5" customHeight="1">
      <c r="A63" s="21"/>
      <c r="B63" s="147" t="s">
        <v>23</v>
      </c>
      <c r="C63" s="148"/>
      <c r="D63" s="63">
        <f>COUNTIF(D11:D54,"&gt;=50")-COUNTIF(D11:D54,"&gt;59")</f>
        <v>10</v>
      </c>
      <c r="E63" s="64">
        <f t="shared" si="1"/>
        <v>22.73</v>
      </c>
      <c r="F63" s="63">
        <f>COUNTIF(F11:F54,"&gt;=50")-COUNTIF(F11:F54,"&gt;59")</f>
        <v>15</v>
      </c>
      <c r="G63" s="64">
        <f t="shared" si="2"/>
        <v>29.41</v>
      </c>
      <c r="H63" s="129"/>
      <c r="I63" s="130"/>
      <c r="J63" s="130"/>
      <c r="K63" s="131"/>
      <c r="M63" s="157"/>
      <c r="N63" s="157"/>
      <c r="O63" s="157"/>
      <c r="P63" s="157"/>
      <c r="Q63" s="55"/>
      <c r="R63" s="55"/>
      <c r="S63" s="157"/>
      <c r="T63" s="157"/>
      <c r="U63" s="55"/>
      <c r="V63" s="55"/>
      <c r="W63" s="55"/>
      <c r="X63" s="15"/>
      <c r="Y63" s="15"/>
      <c r="Z63" s="42"/>
      <c r="AA63" s="42"/>
      <c r="AB63" s="42"/>
      <c r="AC63" s="42"/>
    </row>
    <row r="64" spans="1:30" ht="16.5" customHeight="1">
      <c r="A64" s="21"/>
      <c r="B64" s="147" t="s">
        <v>21</v>
      </c>
      <c r="C64" s="148"/>
      <c r="D64" s="63">
        <f>COUNTIF(D11:D54,"&gt;=29")-COUNTIF(D11:D54,"&gt;49")</f>
        <v>6</v>
      </c>
      <c r="E64" s="64">
        <f t="shared" si="1"/>
        <v>13.64</v>
      </c>
      <c r="F64" s="63">
        <f>COUNTIF(F11:F54,"&gt;=29")-COUNTIF(F11:F54,"&gt;49")</f>
        <v>7</v>
      </c>
      <c r="G64" s="64">
        <f t="shared" si="2"/>
        <v>13.73</v>
      </c>
      <c r="H64" s="129"/>
      <c r="I64" s="130"/>
      <c r="J64" s="130"/>
      <c r="K64" s="131"/>
    </row>
    <row r="65" spans="1:14" ht="16.5" customHeight="1">
      <c r="A65" s="21"/>
      <c r="B65" s="147" t="s">
        <v>22</v>
      </c>
      <c r="C65" s="148"/>
      <c r="D65" s="63">
        <f>COUNTIF(D11:D54,"&lt;29")</f>
        <v>1</v>
      </c>
      <c r="E65" s="64">
        <f t="shared" si="1"/>
        <v>2.27</v>
      </c>
      <c r="F65" s="63">
        <f>COUNTIF(F11:F54,"&lt;29")</f>
        <v>0</v>
      </c>
      <c r="G65" s="64">
        <f t="shared" si="2"/>
        <v>0</v>
      </c>
      <c r="H65" s="129"/>
      <c r="I65" s="130"/>
      <c r="J65" s="130"/>
      <c r="K65" s="131"/>
      <c r="L65" s="14"/>
    </row>
    <row r="66" spans="1:14" ht="6" customHeight="1">
      <c r="A66" s="21"/>
    </row>
    <row r="67" spans="1:14" ht="18">
      <c r="A67" s="21"/>
      <c r="E67" s="1"/>
      <c r="G67" s="170" t="s">
        <v>66</v>
      </c>
      <c r="H67" s="170"/>
      <c r="I67" s="170"/>
      <c r="J67" s="170"/>
      <c r="K67" s="170"/>
    </row>
    <row r="68" spans="1:14" s="1" customFormat="1" ht="18">
      <c r="A68" s="21"/>
      <c r="B68" s="16" t="s">
        <v>67</v>
      </c>
      <c r="C68"/>
      <c r="D68"/>
      <c r="E68" s="118" t="s">
        <v>37</v>
      </c>
      <c r="F68" s="118"/>
      <c r="G68"/>
      <c r="H68" s="155" t="s">
        <v>36</v>
      </c>
      <c r="I68" s="155"/>
      <c r="J68" s="155"/>
      <c r="K68" s="155"/>
      <c r="L68" s="22"/>
      <c r="M68" s="17"/>
      <c r="N68" s="17"/>
    </row>
    <row r="69" spans="1:14">
      <c r="J69" s="135"/>
      <c r="K69" s="135"/>
    </row>
    <row r="70" spans="1:14">
      <c r="A70" s="21"/>
      <c r="L70" s="20"/>
    </row>
    <row r="71" spans="1:14">
      <c r="A71" s="21"/>
      <c r="L71" s="14"/>
    </row>
    <row r="72" spans="1:14">
      <c r="A72" s="21"/>
    </row>
    <row r="73" spans="1:14" ht="18.75">
      <c r="A73" s="21"/>
      <c r="D73" s="72"/>
      <c r="E73" s="71" t="s">
        <v>131</v>
      </c>
      <c r="F73" s="71"/>
      <c r="G73" s="23"/>
      <c r="H73" s="23"/>
    </row>
    <row r="74" spans="1:14">
      <c r="A74" s="21"/>
      <c r="I74" s="154"/>
      <c r="J74" s="154"/>
      <c r="K74" s="154"/>
      <c r="L74" s="22"/>
    </row>
    <row r="75" spans="1:14">
      <c r="F75" s="32"/>
    </row>
    <row r="79" spans="1:14">
      <c r="D79" s="42"/>
      <c r="E79" s="42"/>
      <c r="F79" s="42"/>
      <c r="G79" s="42"/>
    </row>
    <row r="80" spans="1:14">
      <c r="D80" s="43"/>
      <c r="E80" s="42"/>
      <c r="F80" s="44"/>
      <c r="G80" s="44"/>
    </row>
    <row r="81" spans="4:7">
      <c r="D81" s="43"/>
      <c r="E81" s="42"/>
      <c r="F81" s="44"/>
      <c r="G81" s="44"/>
    </row>
    <row r="82" spans="4:7">
      <c r="D82" s="43"/>
      <c r="E82" s="42"/>
      <c r="F82" s="44"/>
      <c r="G82" s="44"/>
    </row>
    <row r="83" spans="4:7">
      <c r="D83" s="43"/>
      <c r="E83" s="42"/>
      <c r="F83" s="44"/>
      <c r="G83" s="44"/>
    </row>
    <row r="84" spans="4:7">
      <c r="D84" s="43"/>
      <c r="E84" s="42"/>
      <c r="F84" s="44"/>
      <c r="G84" s="44"/>
    </row>
    <row r="85" spans="4:7">
      <c r="D85" s="43"/>
      <c r="E85" s="42"/>
      <c r="F85" s="44"/>
      <c r="G85" s="44"/>
    </row>
    <row r="86" spans="4:7">
      <c r="D86" s="43"/>
      <c r="E86" s="42"/>
      <c r="F86" s="44"/>
      <c r="G86" s="44"/>
    </row>
  </sheetData>
  <mergeCells count="97">
    <mergeCell ref="H45:K45"/>
    <mergeCell ref="H46:K46"/>
    <mergeCell ref="H47:K47"/>
    <mergeCell ref="H39:K39"/>
    <mergeCell ref="H40:K40"/>
    <mergeCell ref="H41:K41"/>
    <mergeCell ref="G67:K67"/>
    <mergeCell ref="F4:K4"/>
    <mergeCell ref="A5:K5"/>
    <mergeCell ref="A6:K6"/>
    <mergeCell ref="H9:K10"/>
    <mergeCell ref="H65:K65"/>
    <mergeCell ref="H64:K64"/>
    <mergeCell ref="B65:C65"/>
    <mergeCell ref="B64:C64"/>
    <mergeCell ref="B63:C63"/>
    <mergeCell ref="H42:K42"/>
    <mergeCell ref="H43:K43"/>
    <mergeCell ref="H44:K44"/>
    <mergeCell ref="H34:K34"/>
    <mergeCell ref="H35:K35"/>
    <mergeCell ref="H36:K36"/>
    <mergeCell ref="H37:K37"/>
    <mergeCell ref="H38:K38"/>
    <mergeCell ref="H16:K16"/>
    <mergeCell ref="H17:K17"/>
    <mergeCell ref="H18:K18"/>
    <mergeCell ref="H32:K32"/>
    <mergeCell ref="H33:K33"/>
    <mergeCell ref="M63:P63"/>
    <mergeCell ref="S63:T63"/>
    <mergeCell ref="R61:R62"/>
    <mergeCell ref="S61:U61"/>
    <mergeCell ref="AB57:AC57"/>
    <mergeCell ref="Q57:Q58"/>
    <mergeCell ref="R57:S57"/>
    <mergeCell ref="T57:U57"/>
    <mergeCell ref="V57:W57"/>
    <mergeCell ref="P57:P58"/>
    <mergeCell ref="X57:Y57"/>
    <mergeCell ref="Z57:AA57"/>
    <mergeCell ref="M57:O59"/>
    <mergeCell ref="I74:K74"/>
    <mergeCell ref="F9:G9"/>
    <mergeCell ref="H68:K68"/>
    <mergeCell ref="V61:W61"/>
    <mergeCell ref="J69:K69"/>
    <mergeCell ref="S62:T62"/>
    <mergeCell ref="M61:P62"/>
    <mergeCell ref="Q61:Q62"/>
    <mergeCell ref="H63:K63"/>
    <mergeCell ref="H25:K25"/>
    <mergeCell ref="H26:K26"/>
    <mergeCell ref="H27:K27"/>
    <mergeCell ref="H28:K28"/>
    <mergeCell ref="H29:K29"/>
    <mergeCell ref="H30:K30"/>
    <mergeCell ref="H31:K31"/>
    <mergeCell ref="A2:D2"/>
    <mergeCell ref="A3:D3"/>
    <mergeCell ref="A4:D4"/>
    <mergeCell ref="B62:C62"/>
    <mergeCell ref="B9:C10"/>
    <mergeCell ref="B57:C58"/>
    <mergeCell ref="B59:C59"/>
    <mergeCell ref="G2:K2"/>
    <mergeCell ref="G3:K3"/>
    <mergeCell ref="B61:C61"/>
    <mergeCell ref="B60:C60"/>
    <mergeCell ref="B56:K56"/>
    <mergeCell ref="A7:K7"/>
    <mergeCell ref="A9:A10"/>
    <mergeCell ref="H11:K11"/>
    <mergeCell ref="H12:K12"/>
    <mergeCell ref="H13:K13"/>
    <mergeCell ref="H19:K19"/>
    <mergeCell ref="H20:K20"/>
    <mergeCell ref="H21:K21"/>
    <mergeCell ref="H22:K22"/>
    <mergeCell ref="H23:K23"/>
    <mergeCell ref="H24:K24"/>
    <mergeCell ref="E68:F68"/>
    <mergeCell ref="D57:E57"/>
    <mergeCell ref="F57:G57"/>
    <mergeCell ref="D9:E9"/>
    <mergeCell ref="H57:K58"/>
    <mergeCell ref="H59:K59"/>
    <mergeCell ref="H60:K60"/>
    <mergeCell ref="H61:K61"/>
    <mergeCell ref="H62:K62"/>
    <mergeCell ref="H48:K48"/>
    <mergeCell ref="H49:K49"/>
    <mergeCell ref="H50:K50"/>
    <mergeCell ref="H53:K53"/>
    <mergeCell ref="H54:K54"/>
    <mergeCell ref="H14:K14"/>
    <mergeCell ref="H15:K15"/>
  </mergeCells>
  <phoneticPr fontId="26" type="noConversion"/>
  <pageMargins left="0.57999999999999996" right="0.25" top="0.25" bottom="0.25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86"/>
  <sheetViews>
    <sheetView workbookViewId="0">
      <selection activeCell="D54" sqref="D54"/>
    </sheetView>
  </sheetViews>
  <sheetFormatPr defaultRowHeight="17.25"/>
  <cols>
    <col min="1" max="1" width="4.25" customWidth="1"/>
    <col min="2" max="2" width="16" customWidth="1"/>
    <col min="3" max="3" width="7" customWidth="1"/>
    <col min="4" max="4" width="7.25" customWidth="1"/>
    <col min="5" max="5" width="8.5" customWidth="1"/>
    <col min="6" max="6" width="7.25" customWidth="1"/>
    <col min="7" max="8" width="8.625" customWidth="1"/>
    <col min="9" max="9" width="9.125" customWidth="1"/>
    <col min="10" max="12" width="6.625" customWidth="1"/>
    <col min="13" max="13" width="5.625" customWidth="1"/>
    <col min="14" max="14" width="5.125" customWidth="1"/>
    <col min="15" max="15" width="4.625" customWidth="1"/>
    <col min="16" max="16" width="5" customWidth="1"/>
    <col min="17" max="17" width="4.875" customWidth="1"/>
    <col min="18" max="18" width="4.125" customWidth="1"/>
    <col min="19" max="19" width="4.25" customWidth="1"/>
    <col min="20" max="20" width="4.375" customWidth="1"/>
    <col min="21" max="21" width="4.25" customWidth="1"/>
    <col min="22" max="22" width="4.75" customWidth="1"/>
    <col min="23" max="24" width="4.375" customWidth="1"/>
    <col min="25" max="25" width="4" customWidth="1"/>
    <col min="26" max="26" width="4.75" customWidth="1"/>
    <col min="27" max="27" width="4" customWidth="1"/>
    <col min="28" max="28" width="4.375" customWidth="1"/>
    <col min="29" max="29" width="4.25" customWidth="1"/>
    <col min="30" max="30" width="5.875" customWidth="1"/>
  </cols>
  <sheetData>
    <row r="1" spans="1:13" ht="15" customHeight="1">
      <c r="K1" s="46" t="s">
        <v>31</v>
      </c>
    </row>
    <row r="2" spans="1:13" s="36" customFormat="1" ht="17.25" customHeight="1">
      <c r="A2" s="145" t="s">
        <v>2</v>
      </c>
      <c r="B2" s="145"/>
      <c r="C2" s="145"/>
      <c r="D2" s="145"/>
      <c r="E2" s="27"/>
      <c r="G2" s="135" t="s">
        <v>3</v>
      </c>
      <c r="H2" s="135"/>
      <c r="I2" s="135"/>
      <c r="J2" s="135"/>
      <c r="K2" s="135"/>
      <c r="L2" s="20"/>
    </row>
    <row r="3" spans="1:13" s="36" customFormat="1" ht="17.25" customHeight="1">
      <c r="A3" s="135" t="s">
        <v>5</v>
      </c>
      <c r="B3" s="135"/>
      <c r="C3" s="135"/>
      <c r="D3" s="135"/>
      <c r="E3" s="27"/>
      <c r="G3" s="136" t="s">
        <v>30</v>
      </c>
      <c r="H3" s="136"/>
      <c r="I3" s="136"/>
      <c r="J3" s="136"/>
      <c r="K3" s="136"/>
      <c r="L3" s="45"/>
    </row>
    <row r="4" spans="1:13" ht="17.25" customHeight="1">
      <c r="A4" s="146" t="s">
        <v>29</v>
      </c>
      <c r="B4" s="146"/>
      <c r="C4" s="146"/>
      <c r="D4" s="146"/>
      <c r="E4" s="5"/>
      <c r="F4" s="170"/>
      <c r="G4" s="170"/>
      <c r="H4" s="170"/>
      <c r="I4" s="170"/>
      <c r="J4" s="170"/>
      <c r="K4" s="170"/>
      <c r="L4" s="4"/>
    </row>
    <row r="5" spans="1:13" s="1" customFormat="1" ht="20.25">
      <c r="A5" s="171" t="s">
        <v>32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6"/>
      <c r="M5" s="7"/>
    </row>
    <row r="6" spans="1:13" s="1" customFormat="1" ht="18">
      <c r="A6" s="172" t="s">
        <v>61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24"/>
      <c r="M6" s="7"/>
    </row>
    <row r="7" spans="1:13" s="1" customFormat="1" ht="18.75">
      <c r="A7" s="142" t="s">
        <v>133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23"/>
      <c r="M7" s="7"/>
    </row>
    <row r="8" spans="1:13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7"/>
    </row>
    <row r="9" spans="1:13" s="36" customFormat="1" ht="20.25" customHeight="1">
      <c r="A9" s="143" t="s">
        <v>4</v>
      </c>
      <c r="B9" s="149" t="s">
        <v>27</v>
      </c>
      <c r="C9" s="150"/>
      <c r="D9" s="122" t="s">
        <v>34</v>
      </c>
      <c r="E9" s="122"/>
      <c r="F9" s="122" t="s">
        <v>67</v>
      </c>
      <c r="G9" s="122"/>
      <c r="H9" s="173" t="s">
        <v>13</v>
      </c>
      <c r="I9" s="174"/>
      <c r="J9" s="174"/>
      <c r="K9" s="175"/>
      <c r="L9" s="35"/>
    </row>
    <row r="10" spans="1:13" s="36" customFormat="1" ht="28.5" customHeight="1">
      <c r="A10" s="144"/>
      <c r="B10" s="151"/>
      <c r="C10" s="152"/>
      <c r="D10" s="38" t="s">
        <v>35</v>
      </c>
      <c r="E10" s="38" t="s">
        <v>10</v>
      </c>
      <c r="F10" s="38" t="s">
        <v>35</v>
      </c>
      <c r="G10" s="38" t="s">
        <v>10</v>
      </c>
      <c r="H10" s="176"/>
      <c r="I10" s="177"/>
      <c r="J10" s="177"/>
      <c r="K10" s="178"/>
      <c r="L10" s="39"/>
    </row>
    <row r="11" spans="1:13" s="11" customFormat="1" ht="17.25" customHeight="1">
      <c r="A11" s="9">
        <v>1</v>
      </c>
      <c r="B11" s="88" t="s">
        <v>50</v>
      </c>
      <c r="C11" s="90" t="s">
        <v>1</v>
      </c>
      <c r="D11" s="94">
        <v>77</v>
      </c>
      <c r="E11" s="40" t="str">
        <f t="shared" ref="E11:G54" si="0">IF(D11&lt;29,"Kém",IF(D11&lt;50,"Yếu",IF(D11&lt;60,"TB",IF(D11&lt;70, "TB khá",IF(D11&lt;80,"Khá",IF(D11&lt;90,"Tốt","Xuất sắc"))))))</f>
        <v>Khá</v>
      </c>
      <c r="F11" s="97">
        <v>56</v>
      </c>
      <c r="G11" s="40" t="str">
        <f t="shared" si="0"/>
        <v>TB</v>
      </c>
      <c r="H11" s="132"/>
      <c r="I11" s="133"/>
      <c r="J11" s="133"/>
      <c r="K11" s="134"/>
      <c r="L11" s="25"/>
      <c r="M11"/>
    </row>
    <row r="12" spans="1:13" s="11" customFormat="1" ht="17.25" customHeight="1">
      <c r="A12" s="9">
        <v>2</v>
      </c>
      <c r="B12" s="88" t="s">
        <v>69</v>
      </c>
      <c r="C12" s="90" t="s">
        <v>1</v>
      </c>
      <c r="D12" s="93">
        <v>59</v>
      </c>
      <c r="E12" s="40" t="str">
        <f t="shared" si="0"/>
        <v>TB</v>
      </c>
      <c r="F12" s="97">
        <v>50</v>
      </c>
      <c r="G12" s="40" t="str">
        <f t="shared" si="0"/>
        <v>TB</v>
      </c>
      <c r="H12" s="132"/>
      <c r="I12" s="133"/>
      <c r="J12" s="133"/>
      <c r="K12" s="134"/>
      <c r="L12" s="25"/>
      <c r="M12"/>
    </row>
    <row r="13" spans="1:13" s="11" customFormat="1" ht="17.25" customHeight="1">
      <c r="A13" s="9">
        <v>3</v>
      </c>
      <c r="B13" s="88" t="s">
        <v>70</v>
      </c>
      <c r="C13" s="90" t="s">
        <v>71</v>
      </c>
      <c r="D13" s="94">
        <v>70</v>
      </c>
      <c r="E13" s="40" t="str">
        <f t="shared" si="0"/>
        <v>Khá</v>
      </c>
      <c r="F13" s="97">
        <v>66</v>
      </c>
      <c r="G13" s="40" t="str">
        <f t="shared" si="0"/>
        <v>TB khá</v>
      </c>
      <c r="H13" s="132"/>
      <c r="I13" s="133"/>
      <c r="J13" s="133"/>
      <c r="K13" s="134"/>
      <c r="L13" s="25"/>
      <c r="M13"/>
    </row>
    <row r="14" spans="1:13" s="11" customFormat="1" ht="17.25" customHeight="1">
      <c r="A14" s="9">
        <v>4</v>
      </c>
      <c r="B14" s="88" t="s">
        <v>72</v>
      </c>
      <c r="C14" s="90" t="s">
        <v>73</v>
      </c>
      <c r="D14" s="94">
        <v>76</v>
      </c>
      <c r="E14" s="40" t="str">
        <f t="shared" si="0"/>
        <v>Khá</v>
      </c>
      <c r="F14" s="97">
        <v>70</v>
      </c>
      <c r="G14" s="40" t="str">
        <f t="shared" si="0"/>
        <v>Khá</v>
      </c>
      <c r="H14" s="132"/>
      <c r="I14" s="133"/>
      <c r="J14" s="133"/>
      <c r="K14" s="134"/>
      <c r="L14" s="25"/>
      <c r="M14"/>
    </row>
    <row r="15" spans="1:13" s="11" customFormat="1" ht="17.25" customHeight="1">
      <c r="A15" s="9">
        <v>5</v>
      </c>
      <c r="B15" s="88" t="s">
        <v>74</v>
      </c>
      <c r="C15" s="90" t="s">
        <v>53</v>
      </c>
      <c r="D15" s="93">
        <v>0</v>
      </c>
      <c r="E15" s="40" t="str">
        <f t="shared" si="0"/>
        <v>Kém</v>
      </c>
      <c r="F15" s="97">
        <v>0</v>
      </c>
      <c r="G15" s="40" t="str">
        <f t="shared" si="0"/>
        <v>Kém</v>
      </c>
      <c r="H15" s="132"/>
      <c r="I15" s="133"/>
      <c r="J15" s="133"/>
      <c r="K15" s="134"/>
      <c r="L15" s="25"/>
      <c r="M15"/>
    </row>
    <row r="16" spans="1:13" s="11" customFormat="1" ht="17.25" customHeight="1">
      <c r="A16" s="9">
        <v>6</v>
      </c>
      <c r="B16" s="88" t="s">
        <v>75</v>
      </c>
      <c r="C16" s="90" t="s">
        <v>53</v>
      </c>
      <c r="D16" s="94">
        <v>66</v>
      </c>
      <c r="E16" s="40" t="str">
        <f t="shared" si="0"/>
        <v>TB khá</v>
      </c>
      <c r="F16" s="97">
        <v>66</v>
      </c>
      <c r="G16" s="40" t="str">
        <f t="shared" si="0"/>
        <v>TB khá</v>
      </c>
      <c r="H16" s="132"/>
      <c r="I16" s="133"/>
      <c r="J16" s="133"/>
      <c r="K16" s="134"/>
      <c r="L16" s="25"/>
      <c r="M16"/>
    </row>
    <row r="17" spans="1:13" s="11" customFormat="1" ht="17.25" customHeight="1">
      <c r="A17" s="9">
        <v>7</v>
      </c>
      <c r="B17" s="88" t="s">
        <v>76</v>
      </c>
      <c r="C17" s="90" t="s">
        <v>77</v>
      </c>
      <c r="D17" s="93">
        <v>81</v>
      </c>
      <c r="E17" s="40" t="str">
        <f t="shared" si="0"/>
        <v>Tốt</v>
      </c>
      <c r="F17" s="97">
        <v>63</v>
      </c>
      <c r="G17" s="40" t="str">
        <f t="shared" si="0"/>
        <v>TB khá</v>
      </c>
      <c r="H17" s="132"/>
      <c r="I17" s="133"/>
      <c r="J17" s="133"/>
      <c r="K17" s="134"/>
      <c r="L17" s="25"/>
      <c r="M17"/>
    </row>
    <row r="18" spans="1:13" s="11" customFormat="1" ht="17.25" customHeight="1">
      <c r="A18" s="9">
        <v>8</v>
      </c>
      <c r="B18" s="88" t="s">
        <v>33</v>
      </c>
      <c r="C18" s="90" t="s">
        <v>54</v>
      </c>
      <c r="D18" s="94">
        <v>75</v>
      </c>
      <c r="E18" s="40" t="str">
        <f t="shared" si="0"/>
        <v>Khá</v>
      </c>
      <c r="F18" s="97">
        <v>64</v>
      </c>
      <c r="G18" s="40" t="str">
        <f t="shared" si="0"/>
        <v>TB khá</v>
      </c>
      <c r="H18" s="132"/>
      <c r="I18" s="133"/>
      <c r="J18" s="133"/>
      <c r="K18" s="134"/>
      <c r="L18" s="25"/>
      <c r="M18"/>
    </row>
    <row r="19" spans="1:13" s="11" customFormat="1" ht="17.25" customHeight="1">
      <c r="A19" s="9">
        <v>9</v>
      </c>
      <c r="B19" s="88" t="s">
        <v>78</v>
      </c>
      <c r="C19" s="90" t="s">
        <v>54</v>
      </c>
      <c r="D19" s="94">
        <v>62</v>
      </c>
      <c r="E19" s="40" t="str">
        <f t="shared" si="0"/>
        <v>TB khá</v>
      </c>
      <c r="F19" s="97">
        <v>62</v>
      </c>
      <c r="G19" s="40" t="str">
        <f t="shared" si="0"/>
        <v>TB khá</v>
      </c>
      <c r="H19" s="132"/>
      <c r="I19" s="133"/>
      <c r="J19" s="133"/>
      <c r="K19" s="134"/>
      <c r="L19" s="25"/>
      <c r="M19"/>
    </row>
    <row r="20" spans="1:13" s="11" customFormat="1" ht="17.25" customHeight="1">
      <c r="A20" s="9">
        <v>10</v>
      </c>
      <c r="B20" s="88" t="s">
        <v>79</v>
      </c>
      <c r="C20" s="90" t="s">
        <v>80</v>
      </c>
      <c r="D20" s="94">
        <v>73</v>
      </c>
      <c r="E20" s="40" t="str">
        <f t="shared" si="0"/>
        <v>Khá</v>
      </c>
      <c r="F20" s="97">
        <v>66</v>
      </c>
      <c r="G20" s="40" t="str">
        <f t="shared" si="0"/>
        <v>TB khá</v>
      </c>
      <c r="H20" s="132"/>
      <c r="I20" s="133"/>
      <c r="J20" s="133"/>
      <c r="K20" s="134"/>
      <c r="L20" s="25"/>
      <c r="M20"/>
    </row>
    <row r="21" spans="1:13" s="11" customFormat="1" ht="17.25" customHeight="1">
      <c r="A21" s="9">
        <v>11</v>
      </c>
      <c r="B21" s="88" t="s">
        <v>81</v>
      </c>
      <c r="C21" s="90" t="s">
        <v>82</v>
      </c>
      <c r="D21" s="93">
        <v>70</v>
      </c>
      <c r="E21" s="40" t="str">
        <f t="shared" si="0"/>
        <v>Khá</v>
      </c>
      <c r="F21" s="97">
        <v>58</v>
      </c>
      <c r="G21" s="40" t="str">
        <f t="shared" si="0"/>
        <v>TB</v>
      </c>
      <c r="H21" s="132"/>
      <c r="I21" s="133"/>
      <c r="J21" s="133"/>
      <c r="K21" s="134"/>
      <c r="L21" s="25"/>
      <c r="M21"/>
    </row>
    <row r="22" spans="1:13" s="11" customFormat="1" ht="17.25" customHeight="1">
      <c r="A22" s="9">
        <v>12</v>
      </c>
      <c r="B22" s="88" t="s">
        <v>83</v>
      </c>
      <c r="C22" s="90" t="s">
        <v>84</v>
      </c>
      <c r="D22" s="94">
        <v>60</v>
      </c>
      <c r="E22" s="40" t="str">
        <f t="shared" si="0"/>
        <v>TB khá</v>
      </c>
      <c r="F22" s="97">
        <v>66</v>
      </c>
      <c r="G22" s="40" t="str">
        <f t="shared" si="0"/>
        <v>TB khá</v>
      </c>
      <c r="H22" s="132"/>
      <c r="I22" s="133"/>
      <c r="J22" s="133"/>
      <c r="K22" s="134"/>
      <c r="L22" s="25"/>
      <c r="M22"/>
    </row>
    <row r="23" spans="1:13" s="11" customFormat="1" ht="17.25" customHeight="1">
      <c r="A23" s="9">
        <v>13</v>
      </c>
      <c r="B23" s="88" t="s">
        <v>85</v>
      </c>
      <c r="C23" s="90" t="s">
        <v>55</v>
      </c>
      <c r="D23" s="94">
        <v>59</v>
      </c>
      <c r="E23" s="40" t="str">
        <f t="shared" si="0"/>
        <v>TB</v>
      </c>
      <c r="F23" s="97">
        <v>50</v>
      </c>
      <c r="G23" s="40" t="str">
        <f t="shared" si="0"/>
        <v>TB</v>
      </c>
      <c r="H23" s="132"/>
      <c r="I23" s="133"/>
      <c r="J23" s="133"/>
      <c r="K23" s="134"/>
      <c r="L23" s="25"/>
      <c r="M23"/>
    </row>
    <row r="24" spans="1:13" s="11" customFormat="1" ht="17.25" customHeight="1">
      <c r="A24" s="9">
        <v>14</v>
      </c>
      <c r="B24" s="88" t="s">
        <v>33</v>
      </c>
      <c r="C24" s="90" t="s">
        <v>86</v>
      </c>
      <c r="D24" s="93">
        <v>68</v>
      </c>
      <c r="E24" s="40" t="str">
        <f t="shared" si="0"/>
        <v>TB khá</v>
      </c>
      <c r="F24" s="97">
        <v>70</v>
      </c>
      <c r="G24" s="40" t="str">
        <f t="shared" si="0"/>
        <v>Khá</v>
      </c>
      <c r="H24" s="132"/>
      <c r="I24" s="133"/>
      <c r="J24" s="133"/>
      <c r="K24" s="134"/>
      <c r="L24" s="25"/>
      <c r="M24"/>
    </row>
    <row r="25" spans="1:13" s="11" customFormat="1" ht="17.25" customHeight="1">
      <c r="A25" s="9">
        <v>15</v>
      </c>
      <c r="B25" s="88" t="s">
        <v>87</v>
      </c>
      <c r="C25" s="90" t="s">
        <v>88</v>
      </c>
      <c r="D25" s="94">
        <v>75</v>
      </c>
      <c r="E25" s="40" t="str">
        <f t="shared" si="0"/>
        <v>Khá</v>
      </c>
      <c r="F25" s="97">
        <v>70</v>
      </c>
      <c r="G25" s="40" t="str">
        <f t="shared" si="0"/>
        <v>Khá</v>
      </c>
      <c r="H25" s="132"/>
      <c r="I25" s="133"/>
      <c r="J25" s="133"/>
      <c r="K25" s="134"/>
      <c r="L25" s="25"/>
      <c r="M25"/>
    </row>
    <row r="26" spans="1:13" s="11" customFormat="1" ht="17.25" customHeight="1">
      <c r="A26" s="9">
        <v>16</v>
      </c>
      <c r="B26" s="88" t="s">
        <v>51</v>
      </c>
      <c r="C26" s="90" t="s">
        <v>89</v>
      </c>
      <c r="D26" s="94">
        <v>77</v>
      </c>
      <c r="E26" s="40" t="str">
        <f t="shared" si="0"/>
        <v>Khá</v>
      </c>
      <c r="F26" s="97">
        <v>70</v>
      </c>
      <c r="G26" s="40" t="str">
        <f t="shared" si="0"/>
        <v>Khá</v>
      </c>
      <c r="H26" s="132"/>
      <c r="I26" s="133"/>
      <c r="J26" s="133"/>
      <c r="K26" s="134"/>
      <c r="L26" s="25"/>
      <c r="M26"/>
    </row>
    <row r="27" spans="1:13" s="11" customFormat="1" ht="17.25" customHeight="1">
      <c r="A27" s="9">
        <v>17</v>
      </c>
      <c r="B27" s="88" t="s">
        <v>90</v>
      </c>
      <c r="C27" s="90" t="s">
        <v>56</v>
      </c>
      <c r="D27" s="93">
        <v>72</v>
      </c>
      <c r="E27" s="40" t="str">
        <f t="shared" si="0"/>
        <v>Khá</v>
      </c>
      <c r="F27" s="97">
        <v>70</v>
      </c>
      <c r="G27" s="40" t="str">
        <f t="shared" si="0"/>
        <v>Khá</v>
      </c>
      <c r="H27" s="132"/>
      <c r="I27" s="133"/>
      <c r="J27" s="133"/>
      <c r="K27" s="134"/>
      <c r="L27" s="25"/>
      <c r="M27"/>
    </row>
    <row r="28" spans="1:13" s="11" customFormat="1" ht="17.25" customHeight="1">
      <c r="A28" s="9">
        <v>18</v>
      </c>
      <c r="B28" s="88" t="s">
        <v>91</v>
      </c>
      <c r="C28" s="90" t="s">
        <v>57</v>
      </c>
      <c r="D28" s="94">
        <v>49</v>
      </c>
      <c r="E28" s="40" t="str">
        <f t="shared" si="0"/>
        <v>Yếu</v>
      </c>
      <c r="F28" s="97">
        <v>50</v>
      </c>
      <c r="G28" s="40" t="str">
        <f t="shared" si="0"/>
        <v>TB</v>
      </c>
      <c r="H28" s="132"/>
      <c r="I28" s="133"/>
      <c r="J28" s="133"/>
      <c r="K28" s="134"/>
      <c r="L28" s="25"/>
      <c r="M28"/>
    </row>
    <row r="29" spans="1:13" s="11" customFormat="1" ht="17.25" customHeight="1">
      <c r="A29" s="9">
        <v>19</v>
      </c>
      <c r="B29" s="88" t="s">
        <v>92</v>
      </c>
      <c r="C29" s="90" t="s">
        <v>93</v>
      </c>
      <c r="D29" s="93">
        <v>76</v>
      </c>
      <c r="E29" s="40" t="str">
        <f t="shared" si="0"/>
        <v>Khá</v>
      </c>
      <c r="F29" s="97">
        <v>70</v>
      </c>
      <c r="G29" s="40" t="str">
        <f t="shared" si="0"/>
        <v>Khá</v>
      </c>
      <c r="H29" s="132"/>
      <c r="I29" s="133"/>
      <c r="J29" s="133"/>
      <c r="K29" s="134"/>
      <c r="L29" s="25"/>
      <c r="M29"/>
    </row>
    <row r="30" spans="1:13" s="11" customFormat="1" ht="17.25" customHeight="1">
      <c r="A30" s="9">
        <v>20</v>
      </c>
      <c r="B30" s="88" t="s">
        <v>33</v>
      </c>
      <c r="C30" s="90" t="s">
        <v>94</v>
      </c>
      <c r="D30" s="94">
        <v>76</v>
      </c>
      <c r="E30" s="40" t="str">
        <f t="shared" si="0"/>
        <v>Khá</v>
      </c>
      <c r="F30" s="97">
        <v>76</v>
      </c>
      <c r="G30" s="40" t="str">
        <f t="shared" si="0"/>
        <v>Khá</v>
      </c>
      <c r="H30" s="132"/>
      <c r="I30" s="133"/>
      <c r="J30" s="133"/>
      <c r="K30" s="134"/>
      <c r="L30" s="25"/>
      <c r="M30"/>
    </row>
    <row r="31" spans="1:13" s="11" customFormat="1" ht="17.25" customHeight="1">
      <c r="A31" s="9">
        <v>21</v>
      </c>
      <c r="B31" s="88" t="s">
        <v>95</v>
      </c>
      <c r="C31" s="90" t="s">
        <v>96</v>
      </c>
      <c r="D31" s="94">
        <v>73</v>
      </c>
      <c r="E31" s="40" t="str">
        <f t="shared" si="0"/>
        <v>Khá</v>
      </c>
      <c r="F31" s="97">
        <v>66</v>
      </c>
      <c r="G31" s="40" t="str">
        <f t="shared" si="0"/>
        <v>TB khá</v>
      </c>
      <c r="H31" s="132"/>
      <c r="I31" s="133"/>
      <c r="J31" s="133"/>
      <c r="K31" s="134"/>
      <c r="L31" s="25"/>
      <c r="M31"/>
    </row>
    <row r="32" spans="1:13" ht="17.25" customHeight="1">
      <c r="A32" s="9">
        <v>22</v>
      </c>
      <c r="B32" s="88" t="s">
        <v>97</v>
      </c>
      <c r="C32" s="90" t="s">
        <v>98</v>
      </c>
      <c r="D32" s="93">
        <v>71</v>
      </c>
      <c r="E32" s="40" t="str">
        <f t="shared" si="0"/>
        <v>Khá</v>
      </c>
      <c r="F32" s="97">
        <v>71</v>
      </c>
      <c r="G32" s="40" t="str">
        <f t="shared" si="0"/>
        <v>Khá</v>
      </c>
      <c r="H32" s="132"/>
      <c r="I32" s="133"/>
      <c r="J32" s="133"/>
      <c r="K32" s="134"/>
      <c r="L32" s="25"/>
    </row>
    <row r="33" spans="1:13" s="11" customFormat="1" ht="17.25" customHeight="1">
      <c r="A33" s="9">
        <v>23</v>
      </c>
      <c r="B33" s="88" t="s">
        <v>99</v>
      </c>
      <c r="C33" s="90" t="s">
        <v>100</v>
      </c>
      <c r="D33" s="94">
        <v>61</v>
      </c>
      <c r="E33" s="40" t="str">
        <f t="shared" si="0"/>
        <v>TB khá</v>
      </c>
      <c r="F33" s="97">
        <v>71</v>
      </c>
      <c r="G33" s="40" t="str">
        <f t="shared" si="0"/>
        <v>Khá</v>
      </c>
      <c r="H33" s="132"/>
      <c r="I33" s="133"/>
      <c r="J33" s="133"/>
      <c r="K33" s="134"/>
      <c r="L33" s="25"/>
      <c r="M33"/>
    </row>
    <row r="34" spans="1:13" s="11" customFormat="1" ht="17.25" customHeight="1">
      <c r="A34" s="9">
        <v>24</v>
      </c>
      <c r="B34" s="88" t="s">
        <v>101</v>
      </c>
      <c r="C34" s="90" t="s">
        <v>58</v>
      </c>
      <c r="D34" s="93">
        <v>70</v>
      </c>
      <c r="E34" s="40" t="str">
        <f t="shared" si="0"/>
        <v>Khá</v>
      </c>
      <c r="F34" s="97">
        <v>62</v>
      </c>
      <c r="G34" s="40" t="str">
        <f t="shared" si="0"/>
        <v>TB khá</v>
      </c>
      <c r="H34" s="132"/>
      <c r="I34" s="133"/>
      <c r="J34" s="133"/>
      <c r="K34" s="134"/>
      <c r="L34" s="25"/>
      <c r="M34"/>
    </row>
    <row r="35" spans="1:13" s="11" customFormat="1" ht="17.25" customHeight="1">
      <c r="A35" s="9">
        <v>25</v>
      </c>
      <c r="B35" s="88" t="s">
        <v>102</v>
      </c>
      <c r="C35" s="90" t="s">
        <v>46</v>
      </c>
      <c r="D35" s="94">
        <v>66</v>
      </c>
      <c r="E35" s="40" t="str">
        <f t="shared" si="0"/>
        <v>TB khá</v>
      </c>
      <c r="F35" s="97">
        <v>50</v>
      </c>
      <c r="G35" s="40" t="str">
        <f t="shared" si="0"/>
        <v>TB</v>
      </c>
      <c r="H35" s="132"/>
      <c r="I35" s="133"/>
      <c r="J35" s="133"/>
      <c r="K35" s="134"/>
      <c r="L35" s="25"/>
      <c r="M35"/>
    </row>
    <row r="36" spans="1:13" s="11" customFormat="1" ht="17.25" customHeight="1">
      <c r="A36" s="9">
        <v>26</v>
      </c>
      <c r="B36" s="88" t="s">
        <v>103</v>
      </c>
      <c r="C36" s="90" t="s">
        <v>104</v>
      </c>
      <c r="D36" s="94">
        <v>73</v>
      </c>
      <c r="E36" s="40" t="str">
        <f t="shared" si="0"/>
        <v>Khá</v>
      </c>
      <c r="F36" s="97">
        <v>66</v>
      </c>
      <c r="G36" s="40" t="str">
        <f t="shared" si="0"/>
        <v>TB khá</v>
      </c>
      <c r="H36" s="132"/>
      <c r="I36" s="133"/>
      <c r="J36" s="133"/>
      <c r="K36" s="134"/>
      <c r="L36" s="25"/>
      <c r="M36"/>
    </row>
    <row r="37" spans="1:13" s="11" customFormat="1" ht="17.25" customHeight="1">
      <c r="A37" s="9">
        <v>27</v>
      </c>
      <c r="B37" s="88" t="s">
        <v>105</v>
      </c>
      <c r="C37" s="90" t="s">
        <v>106</v>
      </c>
      <c r="D37" s="94">
        <v>76</v>
      </c>
      <c r="E37" s="40" t="str">
        <f t="shared" si="0"/>
        <v>Khá</v>
      </c>
      <c r="F37" s="97">
        <v>74</v>
      </c>
      <c r="G37" s="40" t="str">
        <f t="shared" si="0"/>
        <v>Khá</v>
      </c>
      <c r="H37" s="132"/>
      <c r="I37" s="133"/>
      <c r="J37" s="133"/>
      <c r="K37" s="134"/>
      <c r="L37" s="25"/>
      <c r="M37"/>
    </row>
    <row r="38" spans="1:13" s="11" customFormat="1" ht="17.25" customHeight="1">
      <c r="A38" s="9">
        <v>28</v>
      </c>
      <c r="B38" s="88" t="s">
        <v>107</v>
      </c>
      <c r="C38" s="90" t="s">
        <v>108</v>
      </c>
      <c r="D38" s="94">
        <v>68</v>
      </c>
      <c r="E38" s="40" t="str">
        <f t="shared" si="0"/>
        <v>TB khá</v>
      </c>
      <c r="F38" s="97">
        <v>68</v>
      </c>
      <c r="G38" s="40" t="str">
        <f t="shared" si="0"/>
        <v>TB khá</v>
      </c>
      <c r="H38" s="132"/>
      <c r="I38" s="133"/>
      <c r="J38" s="133"/>
      <c r="K38" s="134"/>
      <c r="L38" s="25"/>
      <c r="M38"/>
    </row>
    <row r="39" spans="1:13" s="11" customFormat="1" ht="17.25" customHeight="1">
      <c r="A39" s="9">
        <v>29</v>
      </c>
      <c r="B39" s="88" t="s">
        <v>52</v>
      </c>
      <c r="C39" s="90" t="s">
        <v>109</v>
      </c>
      <c r="D39" s="94">
        <v>71</v>
      </c>
      <c r="E39" s="40" t="str">
        <f t="shared" si="0"/>
        <v>Khá</v>
      </c>
      <c r="F39" s="97">
        <v>64</v>
      </c>
      <c r="G39" s="40" t="str">
        <f t="shared" si="0"/>
        <v>TB khá</v>
      </c>
      <c r="H39" s="132"/>
      <c r="I39" s="133"/>
      <c r="J39" s="133"/>
      <c r="K39" s="134"/>
      <c r="L39" s="25"/>
      <c r="M39"/>
    </row>
    <row r="40" spans="1:13" s="11" customFormat="1" ht="17.25" customHeight="1">
      <c r="A40" s="9">
        <v>30</v>
      </c>
      <c r="B40" s="89" t="s">
        <v>33</v>
      </c>
      <c r="C40" s="90" t="s">
        <v>109</v>
      </c>
      <c r="D40" s="94">
        <v>67</v>
      </c>
      <c r="E40" s="40" t="str">
        <f t="shared" si="0"/>
        <v>TB khá</v>
      </c>
      <c r="F40" s="97">
        <v>66</v>
      </c>
      <c r="G40" s="40" t="str">
        <f t="shared" si="0"/>
        <v>TB khá</v>
      </c>
      <c r="H40" s="132"/>
      <c r="I40" s="133"/>
      <c r="J40" s="133"/>
      <c r="K40" s="134"/>
      <c r="L40" s="25"/>
      <c r="M40"/>
    </row>
    <row r="41" spans="1:13" s="11" customFormat="1" ht="17.25" customHeight="1">
      <c r="A41" s="9">
        <v>31</v>
      </c>
      <c r="B41" s="89" t="s">
        <v>110</v>
      </c>
      <c r="C41" s="90" t="s">
        <v>111</v>
      </c>
      <c r="D41" s="94">
        <v>76</v>
      </c>
      <c r="E41" s="40" t="str">
        <f t="shared" si="0"/>
        <v>Khá</v>
      </c>
      <c r="F41" s="97">
        <v>74</v>
      </c>
      <c r="G41" s="40" t="str">
        <f t="shared" si="0"/>
        <v>Khá</v>
      </c>
      <c r="H41" s="132"/>
      <c r="I41" s="133"/>
      <c r="J41" s="133"/>
      <c r="K41" s="134"/>
      <c r="L41" s="25"/>
      <c r="M41"/>
    </row>
    <row r="42" spans="1:13" s="11" customFormat="1" ht="17.25" customHeight="1">
      <c r="A42" s="9">
        <v>32</v>
      </c>
      <c r="B42" s="89" t="s">
        <v>112</v>
      </c>
      <c r="C42" s="90" t="s">
        <v>47</v>
      </c>
      <c r="D42" s="94">
        <v>74</v>
      </c>
      <c r="E42" s="40" t="str">
        <f t="shared" si="0"/>
        <v>Khá</v>
      </c>
      <c r="F42" s="97">
        <v>70</v>
      </c>
      <c r="G42" s="40" t="str">
        <f t="shared" si="0"/>
        <v>Khá</v>
      </c>
      <c r="H42" s="132"/>
      <c r="I42" s="133"/>
      <c r="J42" s="133"/>
      <c r="K42" s="134"/>
      <c r="L42" s="25"/>
      <c r="M42"/>
    </row>
    <row r="43" spans="1:13" s="11" customFormat="1" ht="17.25" customHeight="1">
      <c r="A43" s="9">
        <v>33</v>
      </c>
      <c r="B43" s="89" t="s">
        <v>113</v>
      </c>
      <c r="C43" s="90" t="s">
        <v>47</v>
      </c>
      <c r="D43" s="94">
        <v>0</v>
      </c>
      <c r="E43" s="40" t="str">
        <f t="shared" si="0"/>
        <v>Kém</v>
      </c>
      <c r="F43" s="97">
        <v>0</v>
      </c>
      <c r="G43" s="40" t="str">
        <f t="shared" si="0"/>
        <v>Kém</v>
      </c>
      <c r="H43" s="132"/>
      <c r="I43" s="133"/>
      <c r="J43" s="133"/>
      <c r="K43" s="134"/>
      <c r="L43" s="25"/>
      <c r="M43"/>
    </row>
    <row r="44" spans="1:13" s="11" customFormat="1" ht="17.25" customHeight="1">
      <c r="A44" s="9">
        <v>34</v>
      </c>
      <c r="B44" s="89" t="s">
        <v>33</v>
      </c>
      <c r="C44" s="90" t="s">
        <v>59</v>
      </c>
      <c r="D44" s="94">
        <v>73</v>
      </c>
      <c r="E44" s="40" t="str">
        <f t="shared" si="0"/>
        <v>Khá</v>
      </c>
      <c r="F44" s="97">
        <v>70</v>
      </c>
      <c r="G44" s="40" t="str">
        <f t="shared" si="0"/>
        <v>Khá</v>
      </c>
      <c r="H44" s="132"/>
      <c r="I44" s="133"/>
      <c r="J44" s="133"/>
      <c r="K44" s="134"/>
      <c r="L44" s="25"/>
      <c r="M44"/>
    </row>
    <row r="45" spans="1:13" s="11" customFormat="1" ht="17.25" customHeight="1">
      <c r="A45" s="9">
        <v>35</v>
      </c>
      <c r="B45" s="89" t="s">
        <v>114</v>
      </c>
      <c r="C45" s="90" t="s">
        <v>115</v>
      </c>
      <c r="D45" s="94">
        <v>72</v>
      </c>
      <c r="E45" s="40" t="str">
        <f t="shared" si="0"/>
        <v>Khá</v>
      </c>
      <c r="F45" s="97">
        <v>70</v>
      </c>
      <c r="G45" s="40" t="str">
        <f t="shared" si="0"/>
        <v>Khá</v>
      </c>
      <c r="H45" s="132"/>
      <c r="I45" s="133"/>
      <c r="J45" s="133"/>
      <c r="K45" s="134"/>
      <c r="L45" s="25"/>
      <c r="M45"/>
    </row>
    <row r="46" spans="1:13" s="11" customFormat="1" ht="17.25" customHeight="1">
      <c r="A46" s="9">
        <v>36</v>
      </c>
      <c r="B46" s="89" t="s">
        <v>116</v>
      </c>
      <c r="C46" s="90" t="s">
        <v>48</v>
      </c>
      <c r="D46" s="94">
        <v>78</v>
      </c>
      <c r="E46" s="40" t="str">
        <f t="shared" si="0"/>
        <v>Khá</v>
      </c>
      <c r="F46" s="97">
        <v>72</v>
      </c>
      <c r="G46" s="40" t="str">
        <f t="shared" si="0"/>
        <v>Khá</v>
      </c>
      <c r="H46" s="132"/>
      <c r="I46" s="133"/>
      <c r="J46" s="133"/>
      <c r="K46" s="134"/>
      <c r="L46" s="25"/>
      <c r="M46"/>
    </row>
    <row r="47" spans="1:13" s="11" customFormat="1" ht="17.25" customHeight="1">
      <c r="A47" s="9">
        <v>37</v>
      </c>
      <c r="B47" s="89" t="s">
        <v>117</v>
      </c>
      <c r="C47" s="90" t="s">
        <v>118</v>
      </c>
      <c r="D47" s="94">
        <v>78</v>
      </c>
      <c r="E47" s="40" t="str">
        <f t="shared" si="0"/>
        <v>Khá</v>
      </c>
      <c r="F47" s="97">
        <v>65</v>
      </c>
      <c r="G47" s="40" t="str">
        <f t="shared" si="0"/>
        <v>TB khá</v>
      </c>
      <c r="H47" s="132"/>
      <c r="I47" s="133"/>
      <c r="J47" s="133"/>
      <c r="K47" s="134"/>
      <c r="L47" s="25"/>
      <c r="M47"/>
    </row>
    <row r="48" spans="1:13" s="11" customFormat="1" ht="17.25" customHeight="1">
      <c r="A48" s="9">
        <v>38</v>
      </c>
      <c r="B48" s="89" t="s">
        <v>119</v>
      </c>
      <c r="C48" s="90" t="s">
        <v>120</v>
      </c>
      <c r="D48" s="94">
        <v>93</v>
      </c>
      <c r="E48" s="40" t="str">
        <f t="shared" si="0"/>
        <v>Xuất sắc</v>
      </c>
      <c r="F48" s="97">
        <v>89</v>
      </c>
      <c r="G48" s="40" t="str">
        <f t="shared" si="0"/>
        <v>Tốt</v>
      </c>
      <c r="H48" s="132"/>
      <c r="I48" s="133"/>
      <c r="J48" s="133"/>
      <c r="K48" s="134"/>
      <c r="L48" s="25"/>
      <c r="M48"/>
    </row>
    <row r="49" spans="1:30" s="11" customFormat="1" ht="17.25" customHeight="1">
      <c r="A49" s="9">
        <v>39</v>
      </c>
      <c r="B49" s="89" t="s">
        <v>121</v>
      </c>
      <c r="C49" s="90" t="s">
        <v>49</v>
      </c>
      <c r="D49" s="94">
        <v>75</v>
      </c>
      <c r="E49" s="40" t="str">
        <f t="shared" si="0"/>
        <v>Khá</v>
      </c>
      <c r="F49" s="97">
        <v>65</v>
      </c>
      <c r="G49" s="40" t="str">
        <f t="shared" si="0"/>
        <v>TB khá</v>
      </c>
      <c r="H49" s="132"/>
      <c r="I49" s="133"/>
      <c r="J49" s="133"/>
      <c r="K49" s="134"/>
      <c r="L49" s="25"/>
      <c r="M49"/>
    </row>
    <row r="50" spans="1:30" s="11" customFormat="1" ht="17.25" customHeight="1">
      <c r="A50" s="9">
        <v>40</v>
      </c>
      <c r="B50" s="89" t="s">
        <v>122</v>
      </c>
      <c r="C50" s="90" t="s">
        <v>123</v>
      </c>
      <c r="D50" s="94">
        <v>63</v>
      </c>
      <c r="E50" s="40" t="str">
        <f t="shared" si="0"/>
        <v>TB khá</v>
      </c>
      <c r="F50" s="97">
        <v>43</v>
      </c>
      <c r="G50" s="40" t="str">
        <f t="shared" si="0"/>
        <v>Yếu</v>
      </c>
      <c r="H50" s="132"/>
      <c r="I50" s="133"/>
      <c r="J50" s="133"/>
      <c r="K50" s="134"/>
      <c r="L50" s="25"/>
      <c r="M50"/>
    </row>
    <row r="51" spans="1:30" s="11" customFormat="1" ht="17.25" customHeight="1">
      <c r="A51" s="9">
        <v>41</v>
      </c>
      <c r="B51" s="88" t="s">
        <v>116</v>
      </c>
      <c r="C51" s="90" t="s">
        <v>124</v>
      </c>
      <c r="D51" s="94">
        <v>77</v>
      </c>
      <c r="E51" s="40" t="str">
        <f t="shared" si="0"/>
        <v>Khá</v>
      </c>
      <c r="F51" s="97">
        <v>66</v>
      </c>
      <c r="G51" s="40" t="str">
        <f t="shared" si="0"/>
        <v>TB khá</v>
      </c>
      <c r="H51" s="76"/>
      <c r="I51" s="77"/>
      <c r="J51" s="77"/>
      <c r="K51" s="78"/>
      <c r="L51" s="25"/>
      <c r="M51"/>
    </row>
    <row r="52" spans="1:30" s="11" customFormat="1" ht="17.25" customHeight="1">
      <c r="A52" s="9">
        <v>42</v>
      </c>
      <c r="B52" s="88" t="s">
        <v>121</v>
      </c>
      <c r="C52" s="90" t="s">
        <v>125</v>
      </c>
      <c r="D52" s="94">
        <v>79</v>
      </c>
      <c r="E52" s="40" t="str">
        <f t="shared" si="0"/>
        <v>Khá</v>
      </c>
      <c r="F52" s="97">
        <v>70</v>
      </c>
      <c r="G52" s="40" t="str">
        <f t="shared" si="0"/>
        <v>Khá</v>
      </c>
      <c r="H52" s="76"/>
      <c r="I52" s="77"/>
      <c r="J52" s="77"/>
      <c r="K52" s="78"/>
      <c r="L52" s="25"/>
      <c r="M52"/>
    </row>
    <row r="53" spans="1:30" s="11" customFormat="1" ht="17.25" customHeight="1">
      <c r="A53" s="9">
        <v>43</v>
      </c>
      <c r="B53" s="89" t="s">
        <v>126</v>
      </c>
      <c r="C53" s="90" t="s">
        <v>127</v>
      </c>
      <c r="D53" s="94">
        <v>73</v>
      </c>
      <c r="E53" s="40" t="str">
        <f t="shared" si="0"/>
        <v>Khá</v>
      </c>
      <c r="F53" s="97">
        <v>60</v>
      </c>
      <c r="G53" s="40" t="str">
        <f t="shared" si="0"/>
        <v>TB khá</v>
      </c>
      <c r="H53" s="132"/>
      <c r="I53" s="133"/>
      <c r="J53" s="133"/>
      <c r="K53" s="134"/>
      <c r="L53" s="25"/>
      <c r="M53"/>
    </row>
    <row r="54" spans="1:30" s="11" customFormat="1" ht="17.25" customHeight="1">
      <c r="A54" s="9">
        <v>44</v>
      </c>
      <c r="B54" s="89" t="s">
        <v>128</v>
      </c>
      <c r="C54" s="90" t="s">
        <v>129</v>
      </c>
      <c r="D54" s="94">
        <v>73</v>
      </c>
      <c r="E54" s="40" t="str">
        <f t="shared" si="0"/>
        <v>Khá</v>
      </c>
      <c r="F54" s="97">
        <v>72</v>
      </c>
      <c r="G54" s="40" t="str">
        <f t="shared" si="0"/>
        <v>Khá</v>
      </c>
      <c r="H54" s="132"/>
      <c r="I54" s="133"/>
      <c r="J54" s="133"/>
      <c r="K54" s="134"/>
      <c r="L54" s="25"/>
      <c r="M54"/>
    </row>
    <row r="55" spans="1:30" s="18" customFormat="1" ht="17.25" customHeight="1">
      <c r="A55" s="57"/>
      <c r="B55" s="58"/>
      <c r="C55" s="59"/>
      <c r="D55" s="60"/>
      <c r="E55" s="61"/>
      <c r="F55" s="62"/>
      <c r="G55" s="61"/>
      <c r="H55" s="61"/>
      <c r="I55" s="61"/>
      <c r="J55" s="61"/>
      <c r="K55" s="61"/>
      <c r="L55" s="25"/>
      <c r="M55" s="42"/>
    </row>
    <row r="56" spans="1:30" s="11" customFormat="1" ht="21.75" customHeight="1">
      <c r="B56" s="141" t="s">
        <v>24</v>
      </c>
      <c r="C56" s="141"/>
      <c r="D56" s="141"/>
      <c r="E56" s="141"/>
      <c r="F56" s="141"/>
      <c r="G56" s="141"/>
      <c r="H56" s="141"/>
      <c r="I56" s="141"/>
      <c r="J56" s="141"/>
      <c r="K56" s="141"/>
      <c r="L56" s="26"/>
      <c r="M56" s="12"/>
      <c r="N56" s="12"/>
      <c r="O56" s="12"/>
      <c r="P56" s="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</row>
    <row r="57" spans="1:30" s="11" customFormat="1" ht="16.5" customHeight="1">
      <c r="A57" s="1"/>
      <c r="B57" s="153" t="s">
        <v>16</v>
      </c>
      <c r="C57" s="153"/>
      <c r="D57" s="119" t="s">
        <v>37</v>
      </c>
      <c r="E57" s="120"/>
      <c r="F57" s="121" t="s">
        <v>134</v>
      </c>
      <c r="G57" s="120"/>
      <c r="H57" s="123" t="s">
        <v>13</v>
      </c>
      <c r="I57" s="124"/>
      <c r="J57" s="124"/>
      <c r="K57" s="125"/>
      <c r="L57" s="14"/>
      <c r="M57" s="169"/>
      <c r="N57" s="169"/>
      <c r="O57" s="169"/>
      <c r="P57" s="165"/>
      <c r="Q57" s="161"/>
      <c r="R57" s="159"/>
      <c r="S57" s="160"/>
      <c r="T57" s="159"/>
      <c r="U57" s="160"/>
      <c r="V57" s="163"/>
      <c r="W57" s="164"/>
      <c r="X57" s="167"/>
      <c r="Y57" s="168"/>
      <c r="Z57" s="159"/>
      <c r="AA57" s="160"/>
      <c r="AB57" s="159"/>
      <c r="AC57" s="160"/>
      <c r="AD57" s="13"/>
    </row>
    <row r="58" spans="1:30" ht="16.5" customHeight="1">
      <c r="A58" s="1"/>
      <c r="B58" s="153"/>
      <c r="C58" s="153"/>
      <c r="D58" s="56" t="s">
        <v>14</v>
      </c>
      <c r="E58" s="56" t="s">
        <v>15</v>
      </c>
      <c r="F58" s="56" t="s">
        <v>14</v>
      </c>
      <c r="G58" s="56" t="s">
        <v>15</v>
      </c>
      <c r="H58" s="126"/>
      <c r="I58" s="127"/>
      <c r="J58" s="127"/>
      <c r="K58" s="128"/>
      <c r="L58" s="14"/>
      <c r="M58" s="169"/>
      <c r="N58" s="169"/>
      <c r="O58" s="169"/>
      <c r="P58" s="166"/>
      <c r="Q58" s="162"/>
      <c r="R58" s="47"/>
      <c r="S58" s="48"/>
      <c r="T58" s="49"/>
      <c r="U58" s="48"/>
      <c r="V58" s="49"/>
      <c r="W58" s="48"/>
      <c r="X58" s="49"/>
      <c r="Y58" s="50"/>
      <c r="Z58" s="49"/>
      <c r="AA58" s="48"/>
      <c r="AB58" s="49"/>
      <c r="AC58" s="48"/>
      <c r="AD58" s="15"/>
    </row>
    <row r="59" spans="1:30" ht="16.5" customHeight="1">
      <c r="A59" s="1"/>
      <c r="B59" s="147" t="s">
        <v>17</v>
      </c>
      <c r="C59" s="148"/>
      <c r="D59" s="63">
        <f>COUNTIF(D9:D54,"&gt;=90")</f>
        <v>1</v>
      </c>
      <c r="E59" s="64">
        <f>ROUND(D59*100/44,2)</f>
        <v>2.27</v>
      </c>
      <c r="F59" s="63">
        <f>COUNTIF(F9:F54,"&gt;=90")</f>
        <v>0</v>
      </c>
      <c r="G59" s="64">
        <f t="shared" ref="G59:G65" si="1">ROUND(F59*100/44,2)</f>
        <v>0</v>
      </c>
      <c r="H59" s="129"/>
      <c r="I59" s="130"/>
      <c r="J59" s="130"/>
      <c r="K59" s="131"/>
      <c r="M59" s="169"/>
      <c r="N59" s="169"/>
      <c r="O59" s="169"/>
      <c r="P59" s="51"/>
      <c r="Q59" s="52"/>
      <c r="R59" s="53"/>
      <c r="S59" s="52"/>
      <c r="T59" s="53"/>
      <c r="U59" s="52"/>
      <c r="V59" s="53"/>
      <c r="W59" s="52"/>
      <c r="X59" s="53"/>
      <c r="Y59" s="54"/>
      <c r="Z59" s="53"/>
      <c r="AA59" s="52"/>
      <c r="AB59" s="53"/>
      <c r="AC59" s="52"/>
    </row>
    <row r="60" spans="1:30" s="11" customFormat="1" ht="16.5" customHeight="1">
      <c r="A60" s="1"/>
      <c r="B60" s="139" t="s">
        <v>18</v>
      </c>
      <c r="C60" s="140"/>
      <c r="D60" s="63">
        <f>COUNTIF(D9:D54,"&gt;=80")-COUNTIF(D9:D54,"&gt;89")</f>
        <v>1</v>
      </c>
      <c r="E60" s="64">
        <f>ROUND(D60*100/44,2)</f>
        <v>2.27</v>
      </c>
      <c r="F60" s="63">
        <f>COUNTIF(F9:F54,"&gt;=80")-COUNTIF(F9:F54,"&gt;89")</f>
        <v>1</v>
      </c>
      <c r="G60" s="64">
        <f t="shared" si="1"/>
        <v>2.27</v>
      </c>
      <c r="H60" s="129"/>
      <c r="I60" s="130"/>
      <c r="J60" s="130"/>
      <c r="K60" s="131"/>
      <c r="L60" s="4"/>
      <c r="M60" s="18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9"/>
      <c r="Z60" s="13"/>
      <c r="AA60" s="13"/>
      <c r="AB60" s="13"/>
      <c r="AC60" s="13"/>
      <c r="AD60" s="18"/>
    </row>
    <row r="61" spans="1:30" s="11" customFormat="1" ht="16.5" customHeight="1">
      <c r="A61"/>
      <c r="B61" s="137" t="s">
        <v>19</v>
      </c>
      <c r="C61" s="138"/>
      <c r="D61" s="63">
        <f>COUNTIF(D9:D54,"&gt;=70")-COUNTIF(D9:D54,"&gt;79")</f>
        <v>28</v>
      </c>
      <c r="E61" s="64">
        <f>ROUND(D61*100/44,2)</f>
        <v>63.64</v>
      </c>
      <c r="F61" s="63">
        <f>COUNTIF(F9:F54,"&gt;=70")-COUNTIF(F9:F54,"&gt;79")</f>
        <v>17</v>
      </c>
      <c r="G61" s="64">
        <f t="shared" si="1"/>
        <v>38.64</v>
      </c>
      <c r="H61" s="129"/>
      <c r="I61" s="130"/>
      <c r="J61" s="130"/>
      <c r="K61" s="131"/>
      <c r="L61" s="16"/>
      <c r="M61" s="157"/>
      <c r="N61" s="157"/>
      <c r="O61" s="157"/>
      <c r="P61" s="157"/>
      <c r="Q61" s="157"/>
      <c r="R61" s="157"/>
      <c r="S61" s="156"/>
      <c r="T61" s="156"/>
      <c r="U61" s="156"/>
      <c r="V61" s="156"/>
      <c r="W61" s="156"/>
      <c r="X61" s="13"/>
      <c r="Y61" s="13"/>
      <c r="Z61" s="18"/>
      <c r="AA61" s="18"/>
      <c r="AB61" s="18"/>
      <c r="AC61" s="18"/>
    </row>
    <row r="62" spans="1:30" ht="16.5" customHeight="1">
      <c r="A62" s="21"/>
      <c r="B62" s="147" t="s">
        <v>20</v>
      </c>
      <c r="C62" s="148"/>
      <c r="D62" s="63">
        <f>COUNTIF(D9:D54,"&gt;=60")-COUNTIF(D9:D54,"&gt;69")</f>
        <v>9</v>
      </c>
      <c r="E62" s="64">
        <f t="shared" ref="E62" si="2">ROUND(D62*100/49,2)</f>
        <v>18.37</v>
      </c>
      <c r="F62" s="63">
        <f>COUNTIF(F9:F54,"&gt;=60")-COUNTIF(F9:F54,"&gt;69")</f>
        <v>17</v>
      </c>
      <c r="G62" s="64">
        <f t="shared" si="1"/>
        <v>38.64</v>
      </c>
      <c r="H62" s="129"/>
      <c r="I62" s="130"/>
      <c r="J62" s="130"/>
      <c r="K62" s="131"/>
      <c r="L62" s="20"/>
      <c r="M62" s="158"/>
      <c r="N62" s="158"/>
      <c r="O62" s="158"/>
      <c r="P62" s="158"/>
      <c r="Q62" s="157"/>
      <c r="R62" s="157"/>
      <c r="S62" s="157"/>
      <c r="T62" s="157"/>
      <c r="U62" s="55"/>
      <c r="V62" s="55"/>
      <c r="W62" s="55"/>
      <c r="X62" s="15"/>
      <c r="Y62" s="15"/>
      <c r="Z62" s="42"/>
      <c r="AA62" s="42"/>
      <c r="AB62" s="42"/>
      <c r="AC62" s="42"/>
    </row>
    <row r="63" spans="1:30" ht="16.5" customHeight="1">
      <c r="A63" s="21"/>
      <c r="B63" s="147" t="s">
        <v>23</v>
      </c>
      <c r="C63" s="148"/>
      <c r="D63" s="63">
        <f>COUNTIF(D9:D54,"&gt;=50")-COUNTIF(D9:D54,"&gt;59")</f>
        <v>2</v>
      </c>
      <c r="E63" s="64">
        <f>ROUND(D63*100/44,2)</f>
        <v>4.55</v>
      </c>
      <c r="F63" s="63">
        <f>COUNTIF(F9:F54,"&gt;=50")-COUNTIF(F9:F54,"&gt;59")</f>
        <v>6</v>
      </c>
      <c r="G63" s="64">
        <f t="shared" si="1"/>
        <v>13.64</v>
      </c>
      <c r="H63" s="129"/>
      <c r="I63" s="130"/>
      <c r="J63" s="130"/>
      <c r="K63" s="131"/>
      <c r="M63" s="157"/>
      <c r="N63" s="157"/>
      <c r="O63" s="157"/>
      <c r="P63" s="157"/>
      <c r="Q63" s="55"/>
      <c r="R63" s="55"/>
      <c r="S63" s="157"/>
      <c r="T63" s="157"/>
      <c r="U63" s="55"/>
      <c r="V63" s="55"/>
      <c r="W63" s="55"/>
      <c r="X63" s="15"/>
      <c r="Y63" s="15"/>
      <c r="Z63" s="42"/>
      <c r="AA63" s="42"/>
      <c r="AB63" s="42"/>
      <c r="AC63" s="42"/>
    </row>
    <row r="64" spans="1:30" ht="16.5" customHeight="1">
      <c r="A64" s="21"/>
      <c r="B64" s="147" t="s">
        <v>21</v>
      </c>
      <c r="C64" s="148"/>
      <c r="D64" s="63">
        <f>COUNTIF(D9:D54,"&gt;=29")-COUNTIF(D9:D54,"&gt;49")</f>
        <v>1</v>
      </c>
      <c r="E64" s="64">
        <f>ROUND(D64*100/44,2)</f>
        <v>2.27</v>
      </c>
      <c r="F64" s="63">
        <f>COUNTIF(F9:F54,"&gt;=29")-COUNTIF(F9:F54,"&gt;49")</f>
        <v>1</v>
      </c>
      <c r="G64" s="64">
        <f t="shared" si="1"/>
        <v>2.27</v>
      </c>
      <c r="H64" s="129"/>
      <c r="I64" s="130"/>
      <c r="J64" s="130"/>
      <c r="K64" s="131"/>
    </row>
    <row r="65" spans="1:14" ht="16.5" customHeight="1">
      <c r="A65" s="21"/>
      <c r="B65" s="147" t="s">
        <v>22</v>
      </c>
      <c r="C65" s="148"/>
      <c r="D65" s="63">
        <f>COUNTIF(D9:D54,"&lt;29")</f>
        <v>2</v>
      </c>
      <c r="E65" s="64">
        <f>ROUND(D65*100/44,2)</f>
        <v>4.55</v>
      </c>
      <c r="F65" s="63">
        <f>COUNTIF(F9:F54,"&lt;29")</f>
        <v>2</v>
      </c>
      <c r="G65" s="64">
        <f t="shared" si="1"/>
        <v>4.55</v>
      </c>
      <c r="H65" s="129"/>
      <c r="I65" s="130"/>
      <c r="J65" s="130"/>
      <c r="K65" s="131"/>
      <c r="L65" s="14"/>
    </row>
    <row r="66" spans="1:14" ht="6" customHeight="1">
      <c r="A66" s="21"/>
    </row>
    <row r="67" spans="1:14" ht="18">
      <c r="A67" s="21"/>
      <c r="D67" s="91"/>
      <c r="E67" s="1"/>
      <c r="G67" s="17"/>
      <c r="H67" s="170" t="s">
        <v>65</v>
      </c>
      <c r="I67" s="170"/>
      <c r="J67" s="170"/>
      <c r="K67" s="170"/>
    </row>
    <row r="68" spans="1:14" s="1" customFormat="1" ht="18">
      <c r="A68" s="21"/>
      <c r="B68" s="16" t="s">
        <v>67</v>
      </c>
      <c r="C68"/>
      <c r="D68"/>
      <c r="E68" s="118" t="s">
        <v>37</v>
      </c>
      <c r="F68" s="118"/>
      <c r="G68"/>
      <c r="H68" s="155" t="s">
        <v>36</v>
      </c>
      <c r="I68" s="155"/>
      <c r="J68" s="155"/>
      <c r="K68" s="155"/>
      <c r="L68" s="22"/>
      <c r="M68" s="17"/>
      <c r="N68" s="17"/>
    </row>
    <row r="69" spans="1:14">
      <c r="J69" s="135"/>
      <c r="K69" s="135"/>
    </row>
    <row r="70" spans="1:14">
      <c r="A70" s="21"/>
      <c r="L70" s="20"/>
    </row>
    <row r="71" spans="1:14">
      <c r="A71" s="21"/>
      <c r="L71" s="14"/>
    </row>
    <row r="72" spans="1:14">
      <c r="A72" s="21"/>
    </row>
    <row r="73" spans="1:14" ht="18.75">
      <c r="A73" s="21"/>
      <c r="C73" s="142" t="s">
        <v>131</v>
      </c>
      <c r="D73" s="142"/>
      <c r="E73" s="142"/>
      <c r="F73" s="142"/>
      <c r="G73" s="142"/>
      <c r="H73" s="142"/>
      <c r="I73" s="17"/>
      <c r="J73" s="17"/>
      <c r="K73" s="17"/>
    </row>
    <row r="74" spans="1:14">
      <c r="A74" s="21"/>
      <c r="I74" s="154"/>
      <c r="J74" s="154"/>
      <c r="K74" s="154"/>
      <c r="L74" s="22"/>
    </row>
    <row r="75" spans="1:14">
      <c r="F75" s="32"/>
    </row>
    <row r="79" spans="1:14">
      <c r="D79" s="42"/>
      <c r="E79" s="42"/>
      <c r="F79" s="42"/>
      <c r="G79" s="42"/>
    </row>
    <row r="80" spans="1:14">
      <c r="D80" s="43"/>
      <c r="E80" s="42"/>
      <c r="F80" s="44"/>
      <c r="G80" s="44"/>
    </row>
    <row r="81" spans="4:7">
      <c r="D81" s="43"/>
      <c r="E81" s="42"/>
      <c r="F81" s="44"/>
      <c r="G81" s="44"/>
    </row>
    <row r="82" spans="4:7">
      <c r="D82" s="43"/>
      <c r="E82" s="42"/>
      <c r="F82" s="44"/>
      <c r="G82" s="44"/>
    </row>
    <row r="83" spans="4:7">
      <c r="D83" s="43"/>
      <c r="E83" s="42"/>
      <c r="F83" s="44"/>
      <c r="G83" s="44"/>
    </row>
    <row r="84" spans="4:7">
      <c r="D84" s="43"/>
      <c r="E84" s="42"/>
      <c r="F84" s="44"/>
      <c r="G84" s="44"/>
    </row>
    <row r="85" spans="4:7">
      <c r="D85" s="43"/>
      <c r="E85" s="42"/>
      <c r="F85" s="44"/>
      <c r="G85" s="44"/>
    </row>
    <row r="86" spans="4:7">
      <c r="D86" s="43"/>
      <c r="E86" s="42"/>
      <c r="F86" s="44"/>
      <c r="G86" s="44"/>
    </row>
  </sheetData>
  <mergeCells count="98">
    <mergeCell ref="I74:K74"/>
    <mergeCell ref="B64:C64"/>
    <mergeCell ref="H64:K64"/>
    <mergeCell ref="B65:C65"/>
    <mergeCell ref="H65:K65"/>
    <mergeCell ref="H67:K67"/>
    <mergeCell ref="E68:F68"/>
    <mergeCell ref="H68:K68"/>
    <mergeCell ref="J69:K69"/>
    <mergeCell ref="C73:H73"/>
    <mergeCell ref="S62:T62"/>
    <mergeCell ref="B63:C63"/>
    <mergeCell ref="H63:K63"/>
    <mergeCell ref="M63:P63"/>
    <mergeCell ref="S63:T63"/>
    <mergeCell ref="M61:P62"/>
    <mergeCell ref="Q61:Q62"/>
    <mergeCell ref="R61:R62"/>
    <mergeCell ref="S61:U61"/>
    <mergeCell ref="B61:C61"/>
    <mergeCell ref="H61:K61"/>
    <mergeCell ref="B62:C62"/>
    <mergeCell ref="H62:K62"/>
    <mergeCell ref="X57:Y57"/>
    <mergeCell ref="Z57:AA57"/>
    <mergeCell ref="V57:W57"/>
    <mergeCell ref="V61:W61"/>
    <mergeCell ref="AB57:AC57"/>
    <mergeCell ref="B59:C59"/>
    <mergeCell ref="H59:K59"/>
    <mergeCell ref="B60:C60"/>
    <mergeCell ref="H60:K60"/>
    <mergeCell ref="M57:O59"/>
    <mergeCell ref="H54:K54"/>
    <mergeCell ref="P57:P58"/>
    <mergeCell ref="Q57:Q58"/>
    <mergeCell ref="R57:S57"/>
    <mergeCell ref="T57:U57"/>
    <mergeCell ref="B56:K56"/>
    <mergeCell ref="B57:C58"/>
    <mergeCell ref="D57:E57"/>
    <mergeCell ref="F57:G57"/>
    <mergeCell ref="H57:K58"/>
    <mergeCell ref="H47:K47"/>
    <mergeCell ref="H48:K48"/>
    <mergeCell ref="H49:K49"/>
    <mergeCell ref="H50:K50"/>
    <mergeCell ref="H53:K53"/>
    <mergeCell ref="H46:K46"/>
    <mergeCell ref="H35:K35"/>
    <mergeCell ref="H36:K36"/>
    <mergeCell ref="H37:K37"/>
    <mergeCell ref="H38:K38"/>
    <mergeCell ref="H39:K39"/>
    <mergeCell ref="H40:K40"/>
    <mergeCell ref="H41:K41"/>
    <mergeCell ref="H42:K42"/>
    <mergeCell ref="H43:K43"/>
    <mergeCell ref="H44:K44"/>
    <mergeCell ref="H45:K45"/>
    <mergeCell ref="H34:K34"/>
    <mergeCell ref="H23:K23"/>
    <mergeCell ref="H24:K24"/>
    <mergeCell ref="H25:K25"/>
    <mergeCell ref="H26:K26"/>
    <mergeCell ref="H27:K27"/>
    <mergeCell ref="H28:K28"/>
    <mergeCell ref="H29:K29"/>
    <mergeCell ref="H30:K30"/>
    <mergeCell ref="H31:K31"/>
    <mergeCell ref="H32:K32"/>
    <mergeCell ref="H33:K33"/>
    <mergeCell ref="H22:K22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A5:K5"/>
    <mergeCell ref="A6:K6"/>
    <mergeCell ref="A7:K7"/>
    <mergeCell ref="A9:A10"/>
    <mergeCell ref="B9:C10"/>
    <mergeCell ref="D9:E9"/>
    <mergeCell ref="F9:G9"/>
    <mergeCell ref="H9:K10"/>
    <mergeCell ref="A2:D2"/>
    <mergeCell ref="G2:K2"/>
    <mergeCell ref="A3:D3"/>
    <mergeCell ref="G3:K3"/>
    <mergeCell ref="A4:D4"/>
    <mergeCell ref="F4:K4"/>
  </mergeCells>
  <pageMargins left="0.5" right="0.25" top="0.25" bottom="0.2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86"/>
  <sheetViews>
    <sheetView workbookViewId="0">
      <selection activeCell="J44" sqref="J44"/>
    </sheetView>
  </sheetViews>
  <sheetFormatPr defaultRowHeight="17.25"/>
  <cols>
    <col min="1" max="1" width="4.25" customWidth="1"/>
    <col min="2" max="2" width="16.75" customWidth="1"/>
    <col min="3" max="3" width="8.25" customWidth="1"/>
    <col min="4" max="6" width="6.625" customWidth="1"/>
    <col min="7" max="7" width="7.75" customWidth="1"/>
    <col min="8" max="8" width="8.625" customWidth="1"/>
    <col min="9" max="9" width="9.125" customWidth="1"/>
    <col min="10" max="10" width="5.875" customWidth="1"/>
    <col min="11" max="11" width="5.625" customWidth="1"/>
    <col min="12" max="12" width="6.625" customWidth="1"/>
    <col min="13" max="13" width="5.625" customWidth="1"/>
    <col min="14" max="14" width="5.125" customWidth="1"/>
    <col min="15" max="15" width="4.625" customWidth="1"/>
    <col min="16" max="16" width="5" customWidth="1"/>
    <col min="17" max="17" width="4.875" customWidth="1"/>
    <col min="18" max="18" width="4.125" customWidth="1"/>
    <col min="19" max="19" width="4.25" customWidth="1"/>
    <col min="20" max="20" width="4.375" customWidth="1"/>
    <col min="21" max="21" width="4.25" customWidth="1"/>
    <col min="22" max="22" width="4.75" customWidth="1"/>
    <col min="23" max="24" width="4.375" customWidth="1"/>
    <col min="25" max="25" width="4" customWidth="1"/>
    <col min="26" max="26" width="4.75" customWidth="1"/>
    <col min="27" max="27" width="4" customWidth="1"/>
    <col min="28" max="28" width="4.375" customWidth="1"/>
    <col min="29" max="29" width="4.25" customWidth="1"/>
    <col min="30" max="30" width="5.875" customWidth="1"/>
  </cols>
  <sheetData>
    <row r="1" spans="1:13" ht="15" customHeight="1">
      <c r="K1" s="46" t="s">
        <v>31</v>
      </c>
    </row>
    <row r="2" spans="1:13" s="36" customFormat="1" ht="17.25" customHeight="1">
      <c r="A2" s="145" t="s">
        <v>2</v>
      </c>
      <c r="B2" s="145"/>
      <c r="C2" s="145"/>
      <c r="D2" s="145"/>
      <c r="E2" s="27"/>
      <c r="G2" s="135" t="s">
        <v>3</v>
      </c>
      <c r="H2" s="135"/>
      <c r="I2" s="135"/>
      <c r="J2" s="135"/>
      <c r="K2" s="135"/>
      <c r="L2" s="20"/>
    </row>
    <row r="3" spans="1:13" s="36" customFormat="1" ht="17.25" customHeight="1">
      <c r="A3" s="135" t="s">
        <v>5</v>
      </c>
      <c r="B3" s="135"/>
      <c r="C3" s="135"/>
      <c r="D3" s="135"/>
      <c r="E3" s="27"/>
      <c r="G3" s="136" t="s">
        <v>30</v>
      </c>
      <c r="H3" s="136"/>
      <c r="I3" s="136"/>
      <c r="J3" s="136"/>
      <c r="K3" s="136"/>
      <c r="L3" s="45"/>
    </row>
    <row r="4" spans="1:13" ht="17.25" customHeight="1">
      <c r="A4" s="146" t="s">
        <v>29</v>
      </c>
      <c r="B4" s="146"/>
      <c r="C4" s="146"/>
      <c r="D4" s="146"/>
      <c r="E4" s="5"/>
      <c r="F4" s="170"/>
      <c r="G4" s="170"/>
      <c r="H4" s="170"/>
      <c r="I4" s="170"/>
      <c r="J4" s="170"/>
      <c r="K4" s="170"/>
      <c r="L4" s="4"/>
    </row>
    <row r="5" spans="1:13" s="1" customFormat="1" ht="20.25">
      <c r="A5" s="171" t="s">
        <v>32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6"/>
      <c r="M5" s="7"/>
    </row>
    <row r="6" spans="1:13" s="1" customFormat="1" ht="18">
      <c r="A6" s="172" t="s">
        <v>62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24"/>
      <c r="M6" s="7"/>
    </row>
    <row r="7" spans="1:13" s="1" customFormat="1" ht="18.75">
      <c r="A7" s="142" t="s">
        <v>133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23"/>
      <c r="M7" s="7"/>
    </row>
    <row r="8" spans="1:13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7"/>
    </row>
    <row r="9" spans="1:13" s="36" customFormat="1" ht="20.25" customHeight="1">
      <c r="A9" s="143" t="s">
        <v>4</v>
      </c>
      <c r="B9" s="149" t="s">
        <v>27</v>
      </c>
      <c r="C9" s="150"/>
      <c r="D9" s="122" t="s">
        <v>9</v>
      </c>
      <c r="E9" s="122"/>
      <c r="F9" s="122" t="s">
        <v>9</v>
      </c>
      <c r="G9" s="122"/>
      <c r="H9" s="122" t="s">
        <v>10</v>
      </c>
      <c r="I9" s="122"/>
      <c r="J9" s="191" t="s">
        <v>11</v>
      </c>
      <c r="K9" s="191"/>
      <c r="L9" s="35"/>
    </row>
    <row r="10" spans="1:13" s="36" customFormat="1" ht="28.5" customHeight="1">
      <c r="A10" s="144"/>
      <c r="B10" s="151"/>
      <c r="C10" s="152"/>
      <c r="D10" s="37" t="s">
        <v>6</v>
      </c>
      <c r="E10" s="38" t="s">
        <v>7</v>
      </c>
      <c r="F10" s="38" t="s">
        <v>8</v>
      </c>
      <c r="G10" s="38" t="s">
        <v>68</v>
      </c>
      <c r="H10" s="38" t="s">
        <v>8</v>
      </c>
      <c r="I10" s="38" t="s">
        <v>68</v>
      </c>
      <c r="J10" s="115" t="s">
        <v>0</v>
      </c>
      <c r="K10" s="116" t="s">
        <v>38</v>
      </c>
      <c r="L10" s="39"/>
    </row>
    <row r="11" spans="1:13" s="11" customFormat="1" ht="17.25" customHeight="1">
      <c r="A11" s="9">
        <v>1</v>
      </c>
      <c r="B11" s="88" t="s">
        <v>50</v>
      </c>
      <c r="C11" s="90" t="s">
        <v>1</v>
      </c>
      <c r="D11" s="34">
        <f>'HK 1'!F11</f>
        <v>46</v>
      </c>
      <c r="E11" s="98">
        <f>'HK 2'!F11</f>
        <v>56</v>
      </c>
      <c r="F11" s="98">
        <f t="shared" ref="F11:F42" si="0">ROUND((D11+E11)/2,0)</f>
        <v>51</v>
      </c>
      <c r="G11" s="99">
        <f t="shared" ref="G11:G42" si="1">F11</f>
        <v>51</v>
      </c>
      <c r="H11" s="40" t="str">
        <f t="shared" ref="H11:H42" si="2">IF(F11&lt;30,"Kém",IF(F11&lt;50,"Yếu",IF(F11&lt;60,"TB",IF(F11&lt;70, "TB khá",IF(F11&lt;80,"Khá",IF(F11&lt;90,"Tốt","Xuất sắc"))))))</f>
        <v>TB</v>
      </c>
      <c r="I11" s="114" t="str">
        <f>H11</f>
        <v>TB</v>
      </c>
      <c r="J11" s="117">
        <v>2</v>
      </c>
      <c r="K11" s="117">
        <v>13</v>
      </c>
      <c r="L11" s="25"/>
      <c r="M11"/>
    </row>
    <row r="12" spans="1:13" s="11" customFormat="1" ht="17.25" customHeight="1">
      <c r="A12" s="9">
        <v>2</v>
      </c>
      <c r="B12" s="88" t="s">
        <v>69</v>
      </c>
      <c r="C12" s="90" t="s">
        <v>1</v>
      </c>
      <c r="D12" s="34">
        <f>'HK 1'!F12</f>
        <v>36</v>
      </c>
      <c r="E12" s="98">
        <f>'HK 2'!F12</f>
        <v>50</v>
      </c>
      <c r="F12" s="98">
        <f t="shared" si="0"/>
        <v>43</v>
      </c>
      <c r="G12" s="99">
        <f t="shared" si="1"/>
        <v>43</v>
      </c>
      <c r="H12" s="40" t="str">
        <f t="shared" si="2"/>
        <v>Yếu</v>
      </c>
      <c r="I12" s="114" t="str">
        <f t="shared" ref="I12:I54" si="3">H12</f>
        <v>Yếu</v>
      </c>
      <c r="J12" s="117">
        <v>4</v>
      </c>
      <c r="K12" s="117">
        <v>8</v>
      </c>
      <c r="L12" s="25"/>
      <c r="M12"/>
    </row>
    <row r="13" spans="1:13" s="11" customFormat="1" ht="17.25" customHeight="1">
      <c r="A13" s="9">
        <v>3</v>
      </c>
      <c r="B13" s="88" t="s">
        <v>70</v>
      </c>
      <c r="C13" s="90" t="s">
        <v>71</v>
      </c>
      <c r="D13" s="34">
        <f>'HK 1'!F13</f>
        <v>63</v>
      </c>
      <c r="E13" s="98">
        <f>'HK 2'!F13</f>
        <v>66</v>
      </c>
      <c r="F13" s="98">
        <f t="shared" si="0"/>
        <v>65</v>
      </c>
      <c r="G13" s="99">
        <f t="shared" si="1"/>
        <v>65</v>
      </c>
      <c r="H13" s="40" t="str">
        <f t="shared" si="2"/>
        <v>TB khá</v>
      </c>
      <c r="I13" s="114" t="str">
        <f t="shared" si="3"/>
        <v>TB khá</v>
      </c>
      <c r="J13" s="117">
        <v>0</v>
      </c>
      <c r="K13" s="117">
        <v>5</v>
      </c>
      <c r="L13" s="25"/>
      <c r="M13"/>
    </row>
    <row r="14" spans="1:13" s="11" customFormat="1" ht="17.25" customHeight="1">
      <c r="A14" s="9">
        <v>4</v>
      </c>
      <c r="B14" s="88" t="s">
        <v>72</v>
      </c>
      <c r="C14" s="90" t="s">
        <v>73</v>
      </c>
      <c r="D14" s="34">
        <f>'HK 1'!F14</f>
        <v>73</v>
      </c>
      <c r="E14" s="98">
        <f>'HK 2'!F14</f>
        <v>70</v>
      </c>
      <c r="F14" s="98">
        <f t="shared" si="0"/>
        <v>72</v>
      </c>
      <c r="G14" s="99">
        <f t="shared" si="1"/>
        <v>72</v>
      </c>
      <c r="H14" s="40" t="str">
        <f t="shared" si="2"/>
        <v>Khá</v>
      </c>
      <c r="I14" s="114" t="str">
        <f t="shared" si="3"/>
        <v>Khá</v>
      </c>
      <c r="J14" s="117">
        <v>0</v>
      </c>
      <c r="K14" s="117">
        <v>4</v>
      </c>
      <c r="L14" s="25"/>
      <c r="M14"/>
    </row>
    <row r="15" spans="1:13" s="11" customFormat="1" ht="17.25" customHeight="1">
      <c r="A15" s="9">
        <v>5</v>
      </c>
      <c r="B15" s="88" t="s">
        <v>74</v>
      </c>
      <c r="C15" s="90" t="s">
        <v>53</v>
      </c>
      <c r="D15" s="34">
        <f>'HK 1'!F15</f>
        <v>31</v>
      </c>
      <c r="E15" s="98">
        <f>'HK 2'!F15</f>
        <v>0</v>
      </c>
      <c r="F15" s="98">
        <f t="shared" si="0"/>
        <v>16</v>
      </c>
      <c r="G15" s="99">
        <f t="shared" si="1"/>
        <v>16</v>
      </c>
      <c r="H15" s="40" t="str">
        <f t="shared" si="2"/>
        <v>Kém</v>
      </c>
      <c r="I15" s="114" t="str">
        <f t="shared" si="3"/>
        <v>Kém</v>
      </c>
      <c r="J15" s="117">
        <v>2</v>
      </c>
      <c r="K15" s="117">
        <v>19</v>
      </c>
      <c r="L15" s="25"/>
      <c r="M15"/>
    </row>
    <row r="16" spans="1:13" s="11" customFormat="1" ht="17.25" customHeight="1">
      <c r="A16" s="9">
        <v>6</v>
      </c>
      <c r="B16" s="88" t="s">
        <v>75</v>
      </c>
      <c r="C16" s="90" t="s">
        <v>53</v>
      </c>
      <c r="D16" s="34">
        <f>'HK 1'!F16</f>
        <v>66</v>
      </c>
      <c r="E16" s="98">
        <f>'HK 2'!F16</f>
        <v>66</v>
      </c>
      <c r="F16" s="98">
        <f t="shared" si="0"/>
        <v>66</v>
      </c>
      <c r="G16" s="99">
        <f t="shared" si="1"/>
        <v>66</v>
      </c>
      <c r="H16" s="40" t="str">
        <f t="shared" si="2"/>
        <v>TB khá</v>
      </c>
      <c r="I16" s="114" t="str">
        <f t="shared" si="3"/>
        <v>TB khá</v>
      </c>
      <c r="J16" s="117">
        <v>2</v>
      </c>
      <c r="K16" s="117">
        <v>0</v>
      </c>
      <c r="L16" s="25"/>
      <c r="M16"/>
    </row>
    <row r="17" spans="1:13" s="11" customFormat="1" ht="17.25" customHeight="1">
      <c r="A17" s="9">
        <v>7</v>
      </c>
      <c r="B17" s="88" t="s">
        <v>76</v>
      </c>
      <c r="C17" s="90" t="s">
        <v>77</v>
      </c>
      <c r="D17" s="34">
        <f>'HK 1'!F17</f>
        <v>60</v>
      </c>
      <c r="E17" s="98">
        <f>'HK 2'!F17</f>
        <v>63</v>
      </c>
      <c r="F17" s="98">
        <f t="shared" si="0"/>
        <v>62</v>
      </c>
      <c r="G17" s="99">
        <f t="shared" si="1"/>
        <v>62</v>
      </c>
      <c r="H17" s="40" t="str">
        <f t="shared" si="2"/>
        <v>TB khá</v>
      </c>
      <c r="I17" s="114" t="str">
        <f t="shared" si="3"/>
        <v>TB khá</v>
      </c>
      <c r="J17" s="117">
        <v>1</v>
      </c>
      <c r="K17" s="117">
        <v>12</v>
      </c>
      <c r="L17" s="25"/>
      <c r="M17"/>
    </row>
    <row r="18" spans="1:13" s="11" customFormat="1" ht="17.25" customHeight="1">
      <c r="A18" s="9">
        <v>8</v>
      </c>
      <c r="B18" s="88" t="s">
        <v>33</v>
      </c>
      <c r="C18" s="90" t="s">
        <v>54</v>
      </c>
      <c r="D18" s="34">
        <f>'HK 1'!F18</f>
        <v>60</v>
      </c>
      <c r="E18" s="98">
        <f>'HK 2'!F18</f>
        <v>64</v>
      </c>
      <c r="F18" s="98">
        <f t="shared" si="0"/>
        <v>62</v>
      </c>
      <c r="G18" s="99">
        <f t="shared" si="1"/>
        <v>62</v>
      </c>
      <c r="H18" s="40" t="str">
        <f t="shared" si="2"/>
        <v>TB khá</v>
      </c>
      <c r="I18" s="114" t="str">
        <f t="shared" si="3"/>
        <v>TB khá</v>
      </c>
      <c r="J18" s="117">
        <v>1</v>
      </c>
      <c r="K18" s="117">
        <v>1</v>
      </c>
      <c r="L18" s="25"/>
      <c r="M18"/>
    </row>
    <row r="19" spans="1:13" s="11" customFormat="1" ht="17.25" customHeight="1">
      <c r="A19" s="9">
        <v>9</v>
      </c>
      <c r="B19" s="88" t="s">
        <v>78</v>
      </c>
      <c r="C19" s="90" t="s">
        <v>54</v>
      </c>
      <c r="D19" s="34">
        <f>'HK 1'!F19</f>
        <v>54</v>
      </c>
      <c r="E19" s="98">
        <f>'HK 2'!F19</f>
        <v>62</v>
      </c>
      <c r="F19" s="98">
        <f t="shared" si="0"/>
        <v>58</v>
      </c>
      <c r="G19" s="99">
        <f t="shared" si="1"/>
        <v>58</v>
      </c>
      <c r="H19" s="40" t="str">
        <f t="shared" si="2"/>
        <v>TB</v>
      </c>
      <c r="I19" s="114" t="str">
        <f t="shared" si="3"/>
        <v>TB</v>
      </c>
      <c r="J19" s="117">
        <v>3</v>
      </c>
      <c r="K19" s="117">
        <v>8</v>
      </c>
      <c r="L19" s="25"/>
      <c r="M19"/>
    </row>
    <row r="20" spans="1:13" s="11" customFormat="1" ht="17.25" customHeight="1">
      <c r="A20" s="9">
        <v>10</v>
      </c>
      <c r="B20" s="88" t="s">
        <v>79</v>
      </c>
      <c r="C20" s="90" t="s">
        <v>80</v>
      </c>
      <c r="D20" s="34">
        <f>'HK 1'!F20</f>
        <v>55</v>
      </c>
      <c r="E20" s="98">
        <f>'HK 2'!F20</f>
        <v>66</v>
      </c>
      <c r="F20" s="98">
        <f t="shared" si="0"/>
        <v>61</v>
      </c>
      <c r="G20" s="99">
        <f t="shared" si="1"/>
        <v>61</v>
      </c>
      <c r="H20" s="40" t="str">
        <f t="shared" si="2"/>
        <v>TB khá</v>
      </c>
      <c r="I20" s="114" t="str">
        <f t="shared" si="3"/>
        <v>TB khá</v>
      </c>
      <c r="J20" s="117">
        <v>2</v>
      </c>
      <c r="K20" s="117">
        <v>13</v>
      </c>
      <c r="L20" s="25"/>
      <c r="M20"/>
    </row>
    <row r="21" spans="1:13" s="11" customFormat="1" ht="17.25" customHeight="1">
      <c r="A21" s="9">
        <v>11</v>
      </c>
      <c r="B21" s="88" t="s">
        <v>81</v>
      </c>
      <c r="C21" s="90" t="s">
        <v>82</v>
      </c>
      <c r="D21" s="34">
        <f>'HK 1'!F21</f>
        <v>54</v>
      </c>
      <c r="E21" s="98">
        <f>'HK 2'!F21</f>
        <v>58</v>
      </c>
      <c r="F21" s="98">
        <f t="shared" si="0"/>
        <v>56</v>
      </c>
      <c r="G21" s="99">
        <f t="shared" si="1"/>
        <v>56</v>
      </c>
      <c r="H21" s="40" t="str">
        <f t="shared" si="2"/>
        <v>TB</v>
      </c>
      <c r="I21" s="114" t="str">
        <f t="shared" si="3"/>
        <v>TB</v>
      </c>
      <c r="J21" s="117">
        <v>3</v>
      </c>
      <c r="K21" s="117">
        <v>11</v>
      </c>
      <c r="L21" s="25"/>
      <c r="M21"/>
    </row>
    <row r="22" spans="1:13" s="11" customFormat="1" ht="17.25" customHeight="1">
      <c r="A22" s="9">
        <v>12</v>
      </c>
      <c r="B22" s="88" t="s">
        <v>83</v>
      </c>
      <c r="C22" s="90" t="s">
        <v>84</v>
      </c>
      <c r="D22" s="34">
        <f>'HK 1'!F22</f>
        <v>67</v>
      </c>
      <c r="E22" s="98">
        <f>'HK 2'!F22</f>
        <v>66</v>
      </c>
      <c r="F22" s="98">
        <f t="shared" si="0"/>
        <v>67</v>
      </c>
      <c r="G22" s="99">
        <f t="shared" si="1"/>
        <v>67</v>
      </c>
      <c r="H22" s="40" t="str">
        <f t="shared" si="2"/>
        <v>TB khá</v>
      </c>
      <c r="I22" s="114" t="str">
        <f t="shared" si="3"/>
        <v>TB khá</v>
      </c>
      <c r="J22" s="117">
        <v>0</v>
      </c>
      <c r="K22" s="117">
        <v>1</v>
      </c>
      <c r="L22" s="25"/>
      <c r="M22"/>
    </row>
    <row r="23" spans="1:13" s="11" customFormat="1" ht="17.25" customHeight="1">
      <c r="A23" s="9">
        <v>13</v>
      </c>
      <c r="B23" s="88" t="s">
        <v>85</v>
      </c>
      <c r="C23" s="90" t="s">
        <v>55</v>
      </c>
      <c r="D23" s="34">
        <f>'HK 1'!F23</f>
        <v>35</v>
      </c>
      <c r="E23" s="98">
        <f>'HK 2'!F23</f>
        <v>50</v>
      </c>
      <c r="F23" s="98">
        <f t="shared" si="0"/>
        <v>43</v>
      </c>
      <c r="G23" s="99">
        <f t="shared" si="1"/>
        <v>43</v>
      </c>
      <c r="H23" s="40" t="str">
        <f t="shared" si="2"/>
        <v>Yếu</v>
      </c>
      <c r="I23" s="114" t="str">
        <f t="shared" si="3"/>
        <v>Yếu</v>
      </c>
      <c r="J23" s="117">
        <v>3</v>
      </c>
      <c r="K23" s="117">
        <v>22</v>
      </c>
      <c r="L23" s="25"/>
      <c r="M23"/>
    </row>
    <row r="24" spans="1:13" s="11" customFormat="1" ht="17.25" customHeight="1">
      <c r="A24" s="9">
        <v>14</v>
      </c>
      <c r="B24" s="88" t="s">
        <v>33</v>
      </c>
      <c r="C24" s="90" t="s">
        <v>86</v>
      </c>
      <c r="D24" s="34">
        <f>'HK 1'!F24</f>
        <v>54</v>
      </c>
      <c r="E24" s="98">
        <f>'HK 2'!F24</f>
        <v>70</v>
      </c>
      <c r="F24" s="98">
        <f t="shared" si="0"/>
        <v>62</v>
      </c>
      <c r="G24" s="99">
        <f t="shared" si="1"/>
        <v>62</v>
      </c>
      <c r="H24" s="40" t="str">
        <f t="shared" si="2"/>
        <v>TB khá</v>
      </c>
      <c r="I24" s="114" t="str">
        <f t="shared" si="3"/>
        <v>TB khá</v>
      </c>
      <c r="J24" s="117">
        <v>0</v>
      </c>
      <c r="K24" s="117">
        <v>2</v>
      </c>
      <c r="L24" s="25"/>
      <c r="M24"/>
    </row>
    <row r="25" spans="1:13" s="11" customFormat="1" ht="17.25" customHeight="1">
      <c r="A25" s="9">
        <v>15</v>
      </c>
      <c r="B25" s="88" t="s">
        <v>87</v>
      </c>
      <c r="C25" s="90" t="s">
        <v>88</v>
      </c>
      <c r="D25" s="34">
        <f>'HK 1'!F25</f>
        <v>60</v>
      </c>
      <c r="E25" s="98">
        <f>'HK 2'!F25</f>
        <v>70</v>
      </c>
      <c r="F25" s="98">
        <f t="shared" si="0"/>
        <v>65</v>
      </c>
      <c r="G25" s="99">
        <f t="shared" si="1"/>
        <v>65</v>
      </c>
      <c r="H25" s="40" t="str">
        <f t="shared" si="2"/>
        <v>TB khá</v>
      </c>
      <c r="I25" s="114" t="str">
        <f t="shared" si="3"/>
        <v>TB khá</v>
      </c>
      <c r="J25" s="117">
        <v>2</v>
      </c>
      <c r="K25" s="117">
        <v>3</v>
      </c>
      <c r="L25" s="25"/>
      <c r="M25"/>
    </row>
    <row r="26" spans="1:13" s="11" customFormat="1" ht="17.25" customHeight="1">
      <c r="A26" s="9">
        <v>16</v>
      </c>
      <c r="B26" s="88" t="s">
        <v>51</v>
      </c>
      <c r="C26" s="90" t="s">
        <v>89</v>
      </c>
      <c r="D26" s="34">
        <f>'HK 1'!F26</f>
        <v>70</v>
      </c>
      <c r="E26" s="98">
        <f>'HK 2'!F26</f>
        <v>70</v>
      </c>
      <c r="F26" s="98">
        <f t="shared" si="0"/>
        <v>70</v>
      </c>
      <c r="G26" s="99">
        <f t="shared" si="1"/>
        <v>70</v>
      </c>
      <c r="H26" s="40" t="str">
        <f t="shared" si="2"/>
        <v>Khá</v>
      </c>
      <c r="I26" s="114" t="str">
        <f t="shared" si="3"/>
        <v>Khá</v>
      </c>
      <c r="J26" s="117">
        <v>1</v>
      </c>
      <c r="K26" s="117">
        <v>0</v>
      </c>
      <c r="L26" s="25"/>
      <c r="M26"/>
    </row>
    <row r="27" spans="1:13" s="11" customFormat="1" ht="17.25" customHeight="1">
      <c r="A27" s="9">
        <v>17</v>
      </c>
      <c r="B27" s="88" t="s">
        <v>90</v>
      </c>
      <c r="C27" s="90" t="s">
        <v>56</v>
      </c>
      <c r="D27" s="34">
        <f>'HK 1'!F27</f>
        <v>59</v>
      </c>
      <c r="E27" s="98">
        <f>'HK 2'!F27</f>
        <v>70</v>
      </c>
      <c r="F27" s="98">
        <f t="shared" si="0"/>
        <v>65</v>
      </c>
      <c r="G27" s="99">
        <f t="shared" si="1"/>
        <v>65</v>
      </c>
      <c r="H27" s="40" t="str">
        <f t="shared" si="2"/>
        <v>TB khá</v>
      </c>
      <c r="I27" s="114" t="str">
        <f t="shared" si="3"/>
        <v>TB khá</v>
      </c>
      <c r="J27" s="117">
        <v>1</v>
      </c>
      <c r="K27" s="117">
        <v>0</v>
      </c>
      <c r="L27" s="25"/>
      <c r="M27"/>
    </row>
    <row r="28" spans="1:13" s="11" customFormat="1" ht="17.25" customHeight="1">
      <c r="A28" s="9">
        <v>18</v>
      </c>
      <c r="B28" s="88" t="s">
        <v>91</v>
      </c>
      <c r="C28" s="90" t="s">
        <v>57</v>
      </c>
      <c r="D28" s="34">
        <f>'HK 1'!F28</f>
        <v>48</v>
      </c>
      <c r="E28" s="98">
        <f>'HK 2'!F28</f>
        <v>50</v>
      </c>
      <c r="F28" s="98">
        <f t="shared" si="0"/>
        <v>49</v>
      </c>
      <c r="G28" s="99">
        <f t="shared" si="1"/>
        <v>49</v>
      </c>
      <c r="H28" s="40" t="str">
        <f t="shared" si="2"/>
        <v>Yếu</v>
      </c>
      <c r="I28" s="114" t="str">
        <f t="shared" si="3"/>
        <v>Yếu</v>
      </c>
      <c r="J28" s="117">
        <v>5</v>
      </c>
      <c r="K28" s="117">
        <v>19</v>
      </c>
      <c r="L28" s="25"/>
      <c r="M28"/>
    </row>
    <row r="29" spans="1:13" s="11" customFormat="1" ht="17.25" customHeight="1">
      <c r="A29" s="9">
        <v>19</v>
      </c>
      <c r="B29" s="88" t="s">
        <v>92</v>
      </c>
      <c r="C29" s="90" t="s">
        <v>93</v>
      </c>
      <c r="D29" s="34">
        <f>'HK 1'!F29</f>
        <v>63</v>
      </c>
      <c r="E29" s="98">
        <f>'HK 2'!F29</f>
        <v>70</v>
      </c>
      <c r="F29" s="98">
        <f t="shared" si="0"/>
        <v>67</v>
      </c>
      <c r="G29" s="99">
        <f t="shared" si="1"/>
        <v>67</v>
      </c>
      <c r="H29" s="40" t="str">
        <f t="shared" si="2"/>
        <v>TB khá</v>
      </c>
      <c r="I29" s="114" t="str">
        <f t="shared" si="3"/>
        <v>TB khá</v>
      </c>
      <c r="J29" s="117">
        <v>4</v>
      </c>
      <c r="K29" s="117">
        <v>1</v>
      </c>
      <c r="L29" s="25"/>
      <c r="M29"/>
    </row>
    <row r="30" spans="1:13" s="11" customFormat="1" ht="17.25" customHeight="1">
      <c r="A30" s="9">
        <v>20</v>
      </c>
      <c r="B30" s="88" t="s">
        <v>33</v>
      </c>
      <c r="C30" s="90" t="s">
        <v>94</v>
      </c>
      <c r="D30" s="34">
        <f>'HK 1'!F30</f>
        <v>60</v>
      </c>
      <c r="E30" s="98">
        <f>'HK 2'!F30</f>
        <v>76</v>
      </c>
      <c r="F30" s="98">
        <f t="shared" si="0"/>
        <v>68</v>
      </c>
      <c r="G30" s="99">
        <f t="shared" si="1"/>
        <v>68</v>
      </c>
      <c r="H30" s="40" t="str">
        <f t="shared" si="2"/>
        <v>TB khá</v>
      </c>
      <c r="I30" s="114" t="str">
        <f t="shared" si="3"/>
        <v>TB khá</v>
      </c>
      <c r="J30" s="117">
        <v>0</v>
      </c>
      <c r="K30" s="117">
        <v>4</v>
      </c>
      <c r="L30" s="25"/>
      <c r="M30"/>
    </row>
    <row r="31" spans="1:13" s="11" customFormat="1" ht="17.25" customHeight="1">
      <c r="A31" s="9">
        <v>21</v>
      </c>
      <c r="B31" s="88" t="s">
        <v>95</v>
      </c>
      <c r="C31" s="90" t="s">
        <v>96</v>
      </c>
      <c r="D31" s="34">
        <f>'HK 1'!F31</f>
        <v>63</v>
      </c>
      <c r="E31" s="98">
        <f>'HK 2'!F31</f>
        <v>66</v>
      </c>
      <c r="F31" s="98">
        <f t="shared" si="0"/>
        <v>65</v>
      </c>
      <c r="G31" s="99">
        <f t="shared" si="1"/>
        <v>65</v>
      </c>
      <c r="H31" s="40" t="str">
        <f t="shared" si="2"/>
        <v>TB khá</v>
      </c>
      <c r="I31" s="114" t="str">
        <f t="shared" si="3"/>
        <v>TB khá</v>
      </c>
      <c r="J31" s="117">
        <v>0</v>
      </c>
      <c r="K31" s="117">
        <v>1</v>
      </c>
      <c r="L31" s="25"/>
      <c r="M31"/>
    </row>
    <row r="32" spans="1:13" ht="17.25" customHeight="1">
      <c r="A32" s="9">
        <v>22</v>
      </c>
      <c r="B32" s="88" t="s">
        <v>97</v>
      </c>
      <c r="C32" s="90" t="s">
        <v>98</v>
      </c>
      <c r="D32" s="34">
        <f>'HK 1'!F32</f>
        <v>63</v>
      </c>
      <c r="E32" s="98">
        <f>'HK 2'!F32</f>
        <v>71</v>
      </c>
      <c r="F32" s="98">
        <f t="shared" si="0"/>
        <v>67</v>
      </c>
      <c r="G32" s="99">
        <f t="shared" si="1"/>
        <v>67</v>
      </c>
      <c r="H32" s="40" t="str">
        <f t="shared" si="2"/>
        <v>TB khá</v>
      </c>
      <c r="I32" s="114" t="str">
        <f t="shared" si="3"/>
        <v>TB khá</v>
      </c>
      <c r="J32" s="117">
        <v>9</v>
      </c>
      <c r="K32" s="117">
        <v>5</v>
      </c>
      <c r="L32" s="25"/>
    </row>
    <row r="33" spans="1:13" s="11" customFormat="1" ht="17.25" customHeight="1">
      <c r="A33" s="9">
        <v>23</v>
      </c>
      <c r="B33" s="88" t="s">
        <v>99</v>
      </c>
      <c r="C33" s="90" t="s">
        <v>100</v>
      </c>
      <c r="D33" s="34">
        <f>'HK 1'!F33</f>
        <v>62</v>
      </c>
      <c r="E33" s="98">
        <f>'HK 2'!F33</f>
        <v>71</v>
      </c>
      <c r="F33" s="98">
        <f t="shared" si="0"/>
        <v>67</v>
      </c>
      <c r="G33" s="99">
        <f t="shared" si="1"/>
        <v>67</v>
      </c>
      <c r="H33" s="40" t="str">
        <f t="shared" si="2"/>
        <v>TB khá</v>
      </c>
      <c r="I33" s="114" t="str">
        <f t="shared" si="3"/>
        <v>TB khá</v>
      </c>
      <c r="J33" s="117">
        <v>4</v>
      </c>
      <c r="K33" s="117">
        <v>8</v>
      </c>
      <c r="L33" s="25"/>
      <c r="M33"/>
    </row>
    <row r="34" spans="1:13" s="11" customFormat="1" ht="17.25" customHeight="1">
      <c r="A34" s="9">
        <v>24</v>
      </c>
      <c r="B34" s="88" t="s">
        <v>101</v>
      </c>
      <c r="C34" s="90" t="s">
        <v>58</v>
      </c>
      <c r="D34" s="34">
        <f>'HK 1'!F34</f>
        <v>51</v>
      </c>
      <c r="E34" s="98">
        <f>'HK 2'!F34</f>
        <v>62</v>
      </c>
      <c r="F34" s="98">
        <f t="shared" si="0"/>
        <v>57</v>
      </c>
      <c r="G34" s="99">
        <f t="shared" si="1"/>
        <v>57</v>
      </c>
      <c r="H34" s="40" t="str">
        <f t="shared" si="2"/>
        <v>TB</v>
      </c>
      <c r="I34" s="114" t="str">
        <f t="shared" si="3"/>
        <v>TB</v>
      </c>
      <c r="J34" s="117">
        <v>2</v>
      </c>
      <c r="K34" s="117">
        <v>7</v>
      </c>
      <c r="L34" s="25"/>
      <c r="M34"/>
    </row>
    <row r="35" spans="1:13" s="11" customFormat="1" ht="17.25" customHeight="1">
      <c r="A35" s="9">
        <v>25</v>
      </c>
      <c r="B35" s="88" t="s">
        <v>102</v>
      </c>
      <c r="C35" s="90" t="s">
        <v>46</v>
      </c>
      <c r="D35" s="34">
        <f>'HK 1'!F35</f>
        <v>52</v>
      </c>
      <c r="E35" s="98">
        <f>'HK 2'!F35</f>
        <v>50</v>
      </c>
      <c r="F35" s="98">
        <f t="shared" si="0"/>
        <v>51</v>
      </c>
      <c r="G35" s="99">
        <f t="shared" si="1"/>
        <v>51</v>
      </c>
      <c r="H35" s="40" t="str">
        <f t="shared" si="2"/>
        <v>TB</v>
      </c>
      <c r="I35" s="114" t="str">
        <f t="shared" si="3"/>
        <v>TB</v>
      </c>
      <c r="J35" s="117">
        <v>6</v>
      </c>
      <c r="K35" s="117">
        <v>5</v>
      </c>
      <c r="L35" s="25"/>
      <c r="M35"/>
    </row>
    <row r="36" spans="1:13" s="11" customFormat="1" ht="17.25" customHeight="1">
      <c r="A36" s="9">
        <v>26</v>
      </c>
      <c r="B36" s="88" t="s">
        <v>103</v>
      </c>
      <c r="C36" s="90" t="s">
        <v>104</v>
      </c>
      <c r="D36" s="34">
        <f>'HK 1'!F36</f>
        <v>60</v>
      </c>
      <c r="E36" s="98">
        <f>'HK 2'!F36</f>
        <v>66</v>
      </c>
      <c r="F36" s="98">
        <f t="shared" si="0"/>
        <v>63</v>
      </c>
      <c r="G36" s="99">
        <f t="shared" si="1"/>
        <v>63</v>
      </c>
      <c r="H36" s="40" t="str">
        <f t="shared" si="2"/>
        <v>TB khá</v>
      </c>
      <c r="I36" s="114" t="str">
        <f t="shared" si="3"/>
        <v>TB khá</v>
      </c>
      <c r="J36" s="117">
        <v>0</v>
      </c>
      <c r="K36" s="117">
        <v>1</v>
      </c>
      <c r="L36" s="25"/>
      <c r="M36"/>
    </row>
    <row r="37" spans="1:13" s="11" customFormat="1" ht="17.25" customHeight="1">
      <c r="A37" s="9">
        <v>27</v>
      </c>
      <c r="B37" s="88" t="s">
        <v>105</v>
      </c>
      <c r="C37" s="90" t="s">
        <v>106</v>
      </c>
      <c r="D37" s="34">
        <f>'HK 1'!F37</f>
        <v>70</v>
      </c>
      <c r="E37" s="98">
        <f>'HK 2'!F37</f>
        <v>74</v>
      </c>
      <c r="F37" s="98">
        <f t="shared" si="0"/>
        <v>72</v>
      </c>
      <c r="G37" s="99">
        <f t="shared" si="1"/>
        <v>72</v>
      </c>
      <c r="H37" s="40" t="str">
        <f t="shared" si="2"/>
        <v>Khá</v>
      </c>
      <c r="I37" s="114" t="str">
        <f t="shared" si="3"/>
        <v>Khá</v>
      </c>
      <c r="J37" s="117">
        <v>3</v>
      </c>
      <c r="K37" s="117">
        <v>3</v>
      </c>
      <c r="L37" s="25"/>
      <c r="M37"/>
    </row>
    <row r="38" spans="1:13" s="11" customFormat="1" ht="17.25" customHeight="1">
      <c r="A38" s="9">
        <v>28</v>
      </c>
      <c r="B38" s="88" t="s">
        <v>107</v>
      </c>
      <c r="C38" s="90" t="s">
        <v>108</v>
      </c>
      <c r="D38" s="34">
        <f>'HK 1'!F38</f>
        <v>51</v>
      </c>
      <c r="E38" s="98">
        <f>'HK 2'!F38</f>
        <v>68</v>
      </c>
      <c r="F38" s="98">
        <f t="shared" si="0"/>
        <v>60</v>
      </c>
      <c r="G38" s="99">
        <f t="shared" si="1"/>
        <v>60</v>
      </c>
      <c r="H38" s="40" t="str">
        <f t="shared" si="2"/>
        <v>TB khá</v>
      </c>
      <c r="I38" s="114" t="str">
        <f t="shared" si="3"/>
        <v>TB khá</v>
      </c>
      <c r="J38" s="117">
        <v>2</v>
      </c>
      <c r="K38" s="117">
        <v>10</v>
      </c>
      <c r="L38" s="25"/>
      <c r="M38"/>
    </row>
    <row r="39" spans="1:13" s="11" customFormat="1" ht="17.25" customHeight="1">
      <c r="A39" s="9">
        <v>29</v>
      </c>
      <c r="B39" s="88" t="s">
        <v>52</v>
      </c>
      <c r="C39" s="90" t="s">
        <v>109</v>
      </c>
      <c r="D39" s="34">
        <f>'HK 1'!F39</f>
        <v>58</v>
      </c>
      <c r="E39" s="98">
        <f>'HK 2'!F39</f>
        <v>64</v>
      </c>
      <c r="F39" s="98">
        <f t="shared" si="0"/>
        <v>61</v>
      </c>
      <c r="G39" s="99">
        <f t="shared" si="1"/>
        <v>61</v>
      </c>
      <c r="H39" s="40" t="str">
        <f t="shared" si="2"/>
        <v>TB khá</v>
      </c>
      <c r="I39" s="114" t="str">
        <f t="shared" si="3"/>
        <v>TB khá</v>
      </c>
      <c r="J39" s="117">
        <v>2</v>
      </c>
      <c r="K39" s="117">
        <v>3</v>
      </c>
      <c r="L39" s="25"/>
      <c r="M39"/>
    </row>
    <row r="40" spans="1:13" s="11" customFormat="1" ht="17.25" customHeight="1">
      <c r="A40" s="9">
        <v>30</v>
      </c>
      <c r="B40" s="89" t="s">
        <v>33</v>
      </c>
      <c r="C40" s="90" t="s">
        <v>109</v>
      </c>
      <c r="D40" s="34">
        <f>'HK 1'!F40</f>
        <v>55</v>
      </c>
      <c r="E40" s="98">
        <f>'HK 2'!F40</f>
        <v>66</v>
      </c>
      <c r="F40" s="98">
        <f t="shared" si="0"/>
        <v>61</v>
      </c>
      <c r="G40" s="99">
        <f t="shared" si="1"/>
        <v>61</v>
      </c>
      <c r="H40" s="40" t="str">
        <f t="shared" si="2"/>
        <v>TB khá</v>
      </c>
      <c r="I40" s="114" t="str">
        <f t="shared" si="3"/>
        <v>TB khá</v>
      </c>
      <c r="J40" s="117">
        <v>1</v>
      </c>
      <c r="K40" s="117">
        <v>0</v>
      </c>
      <c r="L40" s="25"/>
      <c r="M40"/>
    </row>
    <row r="41" spans="1:13" s="11" customFormat="1" ht="17.25" customHeight="1">
      <c r="A41" s="9">
        <v>31</v>
      </c>
      <c r="B41" s="89" t="s">
        <v>110</v>
      </c>
      <c r="C41" s="90" t="s">
        <v>111</v>
      </c>
      <c r="D41" s="34">
        <f>'HK 1'!F41</f>
        <v>71</v>
      </c>
      <c r="E41" s="98">
        <f>'HK 2'!F41</f>
        <v>74</v>
      </c>
      <c r="F41" s="98">
        <f t="shared" si="0"/>
        <v>73</v>
      </c>
      <c r="G41" s="99">
        <f t="shared" si="1"/>
        <v>73</v>
      </c>
      <c r="H41" s="40" t="str">
        <f t="shared" si="2"/>
        <v>Khá</v>
      </c>
      <c r="I41" s="114" t="str">
        <f t="shared" si="3"/>
        <v>Khá</v>
      </c>
      <c r="J41" s="117">
        <v>0</v>
      </c>
      <c r="K41" s="117">
        <v>4</v>
      </c>
      <c r="L41" s="25"/>
      <c r="M41"/>
    </row>
    <row r="42" spans="1:13" s="11" customFormat="1" ht="17.25" customHeight="1">
      <c r="A42" s="9">
        <v>32</v>
      </c>
      <c r="B42" s="89" t="s">
        <v>112</v>
      </c>
      <c r="C42" s="90" t="s">
        <v>47</v>
      </c>
      <c r="D42" s="34">
        <f>'HK 1'!F42</f>
        <v>62</v>
      </c>
      <c r="E42" s="98">
        <f>'HK 2'!F42</f>
        <v>70</v>
      </c>
      <c r="F42" s="98">
        <f t="shared" si="0"/>
        <v>66</v>
      </c>
      <c r="G42" s="99">
        <f t="shared" si="1"/>
        <v>66</v>
      </c>
      <c r="H42" s="40" t="str">
        <f t="shared" si="2"/>
        <v>TB khá</v>
      </c>
      <c r="I42" s="114" t="str">
        <f t="shared" si="3"/>
        <v>TB khá</v>
      </c>
      <c r="J42" s="117">
        <v>9</v>
      </c>
      <c r="K42" s="117">
        <v>3</v>
      </c>
      <c r="L42" s="25"/>
      <c r="M42"/>
    </row>
    <row r="43" spans="1:13" s="11" customFormat="1" ht="17.25" customHeight="1">
      <c r="A43" s="9">
        <v>33</v>
      </c>
      <c r="B43" s="89" t="s">
        <v>113</v>
      </c>
      <c r="C43" s="90" t="s">
        <v>47</v>
      </c>
      <c r="D43" s="34">
        <f>'HK 1'!F43</f>
        <v>39</v>
      </c>
      <c r="E43" s="98">
        <f>'HK 2'!F43</f>
        <v>0</v>
      </c>
      <c r="F43" s="98">
        <f t="shared" ref="F43:F54" si="4">ROUND((D43+E43)/2,0)</f>
        <v>20</v>
      </c>
      <c r="G43" s="99">
        <f t="shared" ref="G43:G54" si="5">F43</f>
        <v>20</v>
      </c>
      <c r="H43" s="40" t="str">
        <f t="shared" ref="H43:H54" si="6">IF(F43&lt;30,"Kém",IF(F43&lt;50,"Yếu",IF(F43&lt;60,"TB",IF(F43&lt;70, "TB khá",IF(F43&lt;80,"Khá",IF(F43&lt;90,"Tốt","Xuất sắc"))))))</f>
        <v>Kém</v>
      </c>
      <c r="I43" s="114" t="str">
        <f t="shared" si="3"/>
        <v>Kém</v>
      </c>
      <c r="J43" s="117">
        <v>7</v>
      </c>
      <c r="K43" s="117">
        <v>12</v>
      </c>
      <c r="L43" s="25"/>
      <c r="M43"/>
    </row>
    <row r="44" spans="1:13" s="11" customFormat="1" ht="17.25" customHeight="1">
      <c r="A44" s="9">
        <v>34</v>
      </c>
      <c r="B44" s="89" t="s">
        <v>33</v>
      </c>
      <c r="C44" s="90" t="s">
        <v>59</v>
      </c>
      <c r="D44" s="34">
        <f>'HK 1'!F44</f>
        <v>71</v>
      </c>
      <c r="E44" s="98">
        <f>'HK 2'!F44</f>
        <v>70</v>
      </c>
      <c r="F44" s="98">
        <f t="shared" si="4"/>
        <v>71</v>
      </c>
      <c r="G44" s="99">
        <f t="shared" si="5"/>
        <v>71</v>
      </c>
      <c r="H44" s="40" t="str">
        <f t="shared" si="6"/>
        <v>Khá</v>
      </c>
      <c r="I44" s="114" t="str">
        <f t="shared" si="3"/>
        <v>Khá</v>
      </c>
      <c r="J44" s="117">
        <v>0</v>
      </c>
      <c r="K44" s="117">
        <v>0</v>
      </c>
      <c r="L44" s="25"/>
      <c r="M44"/>
    </row>
    <row r="45" spans="1:13" s="11" customFormat="1" ht="17.25" customHeight="1">
      <c r="A45" s="9">
        <v>35</v>
      </c>
      <c r="B45" s="89" t="s">
        <v>114</v>
      </c>
      <c r="C45" s="90" t="s">
        <v>115</v>
      </c>
      <c r="D45" s="34">
        <f>'HK 1'!F45</f>
        <v>57</v>
      </c>
      <c r="E45" s="98">
        <f>'HK 2'!F45</f>
        <v>70</v>
      </c>
      <c r="F45" s="98">
        <f t="shared" si="4"/>
        <v>64</v>
      </c>
      <c r="G45" s="99">
        <f t="shared" si="5"/>
        <v>64</v>
      </c>
      <c r="H45" s="40" t="str">
        <f t="shared" si="6"/>
        <v>TB khá</v>
      </c>
      <c r="I45" s="114" t="str">
        <f t="shared" si="3"/>
        <v>TB khá</v>
      </c>
      <c r="J45" s="117">
        <v>1</v>
      </c>
      <c r="K45" s="117">
        <v>5</v>
      </c>
      <c r="L45" s="25"/>
      <c r="M45"/>
    </row>
    <row r="46" spans="1:13" s="11" customFormat="1" ht="17.25" customHeight="1">
      <c r="A46" s="9">
        <v>36</v>
      </c>
      <c r="B46" s="89" t="s">
        <v>116</v>
      </c>
      <c r="C46" s="90" t="s">
        <v>48</v>
      </c>
      <c r="D46" s="34">
        <f>'HK 1'!F46</f>
        <v>66</v>
      </c>
      <c r="E46" s="98">
        <f>'HK 2'!F46</f>
        <v>72</v>
      </c>
      <c r="F46" s="98">
        <f t="shared" si="4"/>
        <v>69</v>
      </c>
      <c r="G46" s="99">
        <f t="shared" si="5"/>
        <v>69</v>
      </c>
      <c r="H46" s="40" t="str">
        <f t="shared" si="6"/>
        <v>TB khá</v>
      </c>
      <c r="I46" s="114" t="str">
        <f t="shared" si="3"/>
        <v>TB khá</v>
      </c>
      <c r="J46" s="117">
        <v>0</v>
      </c>
      <c r="K46" s="117">
        <v>1</v>
      </c>
      <c r="L46" s="25"/>
      <c r="M46"/>
    </row>
    <row r="47" spans="1:13" s="11" customFormat="1" ht="17.25" customHeight="1">
      <c r="A47" s="9">
        <v>37</v>
      </c>
      <c r="B47" s="89" t="s">
        <v>117</v>
      </c>
      <c r="C47" s="90" t="s">
        <v>118</v>
      </c>
      <c r="D47" s="34">
        <f>'HK 1'!F47</f>
        <v>54</v>
      </c>
      <c r="E47" s="98">
        <f>'HK 2'!F47</f>
        <v>65</v>
      </c>
      <c r="F47" s="98">
        <f t="shared" si="4"/>
        <v>60</v>
      </c>
      <c r="G47" s="99">
        <f t="shared" si="5"/>
        <v>60</v>
      </c>
      <c r="H47" s="40" t="str">
        <f t="shared" si="6"/>
        <v>TB khá</v>
      </c>
      <c r="I47" s="114" t="str">
        <f t="shared" si="3"/>
        <v>TB khá</v>
      </c>
      <c r="J47" s="117">
        <v>3</v>
      </c>
      <c r="K47" s="117">
        <v>7</v>
      </c>
      <c r="L47" s="25"/>
      <c r="M47"/>
    </row>
    <row r="48" spans="1:13" s="11" customFormat="1" ht="17.25" customHeight="1">
      <c r="A48" s="9">
        <v>38</v>
      </c>
      <c r="B48" s="89" t="s">
        <v>119</v>
      </c>
      <c r="C48" s="90" t="s">
        <v>120</v>
      </c>
      <c r="D48" s="34">
        <f>'HK 1'!F48</f>
        <v>91</v>
      </c>
      <c r="E48" s="98">
        <f>'HK 2'!F48</f>
        <v>89</v>
      </c>
      <c r="F48" s="98">
        <f t="shared" si="4"/>
        <v>90</v>
      </c>
      <c r="G48" s="99">
        <f t="shared" si="5"/>
        <v>90</v>
      </c>
      <c r="H48" s="40" t="str">
        <f t="shared" si="6"/>
        <v>Xuất sắc</v>
      </c>
      <c r="I48" s="114" t="str">
        <f t="shared" si="3"/>
        <v>Xuất sắc</v>
      </c>
      <c r="J48" s="117">
        <v>1</v>
      </c>
      <c r="K48" s="117">
        <v>4</v>
      </c>
      <c r="L48" s="25"/>
      <c r="M48"/>
    </row>
    <row r="49" spans="1:30" s="11" customFormat="1" ht="17.25" customHeight="1">
      <c r="A49" s="9">
        <v>39</v>
      </c>
      <c r="B49" s="89" t="s">
        <v>121</v>
      </c>
      <c r="C49" s="90" t="s">
        <v>49</v>
      </c>
      <c r="D49" s="34">
        <f>'HK 1'!F49</f>
        <v>70</v>
      </c>
      <c r="E49" s="98">
        <f>'HK 2'!F49</f>
        <v>65</v>
      </c>
      <c r="F49" s="98">
        <f t="shared" si="4"/>
        <v>68</v>
      </c>
      <c r="G49" s="99">
        <f t="shared" si="5"/>
        <v>68</v>
      </c>
      <c r="H49" s="40" t="str">
        <f t="shared" si="6"/>
        <v>TB khá</v>
      </c>
      <c r="I49" s="114" t="str">
        <f t="shared" si="3"/>
        <v>TB khá</v>
      </c>
      <c r="J49" s="117">
        <v>2</v>
      </c>
      <c r="K49" s="117">
        <v>6</v>
      </c>
      <c r="L49" s="25"/>
      <c r="M49"/>
    </row>
    <row r="50" spans="1:30" s="11" customFormat="1" ht="17.25" customHeight="1">
      <c r="A50" s="9">
        <v>40</v>
      </c>
      <c r="B50" s="89" t="s">
        <v>122</v>
      </c>
      <c r="C50" s="90" t="s">
        <v>123</v>
      </c>
      <c r="D50" s="34">
        <f>'HK 1'!F50</f>
        <v>49</v>
      </c>
      <c r="E50" s="98">
        <f>'HK 2'!F50</f>
        <v>43</v>
      </c>
      <c r="F50" s="98">
        <f t="shared" si="4"/>
        <v>46</v>
      </c>
      <c r="G50" s="99">
        <f t="shared" si="5"/>
        <v>46</v>
      </c>
      <c r="H50" s="40" t="str">
        <f t="shared" si="6"/>
        <v>Yếu</v>
      </c>
      <c r="I50" s="114" t="str">
        <f t="shared" si="3"/>
        <v>Yếu</v>
      </c>
      <c r="J50" s="117">
        <v>2</v>
      </c>
      <c r="K50" s="117">
        <v>8</v>
      </c>
      <c r="L50" s="25"/>
      <c r="M50"/>
    </row>
    <row r="51" spans="1:30" s="11" customFormat="1" ht="17.25" customHeight="1">
      <c r="A51" s="9">
        <v>41</v>
      </c>
      <c r="B51" s="88" t="s">
        <v>116</v>
      </c>
      <c r="C51" s="90" t="s">
        <v>124</v>
      </c>
      <c r="D51" s="34">
        <f>'HK 1'!F51</f>
        <v>57</v>
      </c>
      <c r="E51" s="98">
        <f>'HK 2'!F51</f>
        <v>66</v>
      </c>
      <c r="F51" s="98">
        <f t="shared" si="4"/>
        <v>62</v>
      </c>
      <c r="G51" s="99">
        <f t="shared" si="5"/>
        <v>62</v>
      </c>
      <c r="H51" s="40" t="str">
        <f t="shared" si="6"/>
        <v>TB khá</v>
      </c>
      <c r="I51" s="114" t="str">
        <f t="shared" si="3"/>
        <v>TB khá</v>
      </c>
      <c r="J51" s="117">
        <v>0</v>
      </c>
      <c r="K51" s="117">
        <v>10</v>
      </c>
      <c r="L51" s="25"/>
      <c r="M51"/>
    </row>
    <row r="52" spans="1:30" s="11" customFormat="1" ht="17.25" customHeight="1">
      <c r="A52" s="9">
        <v>42</v>
      </c>
      <c r="B52" s="88" t="s">
        <v>121</v>
      </c>
      <c r="C52" s="90" t="s">
        <v>125</v>
      </c>
      <c r="D52" s="34">
        <f>'HK 1'!F52</f>
        <v>53</v>
      </c>
      <c r="E52" s="98">
        <f>'HK 2'!F52</f>
        <v>70</v>
      </c>
      <c r="F52" s="98">
        <f t="shared" si="4"/>
        <v>62</v>
      </c>
      <c r="G52" s="99">
        <f t="shared" si="5"/>
        <v>62</v>
      </c>
      <c r="H52" s="40" t="str">
        <f t="shared" si="6"/>
        <v>TB khá</v>
      </c>
      <c r="I52" s="114" t="str">
        <f t="shared" si="3"/>
        <v>TB khá</v>
      </c>
      <c r="J52" s="117">
        <v>4</v>
      </c>
      <c r="K52" s="117">
        <v>3</v>
      </c>
      <c r="L52" s="25"/>
      <c r="M52"/>
    </row>
    <row r="53" spans="1:30" s="11" customFormat="1" ht="17.25" customHeight="1">
      <c r="A53" s="9">
        <v>43</v>
      </c>
      <c r="B53" s="89" t="s">
        <v>126</v>
      </c>
      <c r="C53" s="90" t="s">
        <v>127</v>
      </c>
      <c r="D53" s="34">
        <f>'HK 1'!F53</f>
        <v>56</v>
      </c>
      <c r="E53" s="98">
        <f>'HK 2'!F53</f>
        <v>60</v>
      </c>
      <c r="F53" s="98">
        <f t="shared" si="4"/>
        <v>58</v>
      </c>
      <c r="G53" s="99">
        <f t="shared" si="5"/>
        <v>58</v>
      </c>
      <c r="H53" s="40" t="str">
        <f t="shared" si="6"/>
        <v>TB</v>
      </c>
      <c r="I53" s="114" t="str">
        <f t="shared" si="3"/>
        <v>TB</v>
      </c>
      <c r="J53" s="117">
        <v>0</v>
      </c>
      <c r="K53" s="117">
        <v>9</v>
      </c>
      <c r="L53" s="25"/>
      <c r="M53"/>
    </row>
    <row r="54" spans="1:30" s="11" customFormat="1" ht="17.25" customHeight="1">
      <c r="A54" s="9">
        <v>44</v>
      </c>
      <c r="B54" s="89" t="s">
        <v>128</v>
      </c>
      <c r="C54" s="90" t="s">
        <v>129</v>
      </c>
      <c r="D54" s="34">
        <f>'HK 1'!F54</f>
        <v>66</v>
      </c>
      <c r="E54" s="98">
        <f>'HK 2'!F54</f>
        <v>72</v>
      </c>
      <c r="F54" s="98">
        <f t="shared" si="4"/>
        <v>69</v>
      </c>
      <c r="G54" s="99">
        <f t="shared" si="5"/>
        <v>69</v>
      </c>
      <c r="H54" s="40" t="str">
        <f t="shared" si="6"/>
        <v>TB khá</v>
      </c>
      <c r="I54" s="114" t="str">
        <f t="shared" si="3"/>
        <v>TB khá</v>
      </c>
      <c r="J54" s="117">
        <v>0</v>
      </c>
      <c r="K54" s="117">
        <v>1</v>
      </c>
      <c r="L54" s="25"/>
      <c r="M54"/>
    </row>
    <row r="55" spans="1:30" s="11" customFormat="1" ht="17.25" customHeight="1">
      <c r="A55" s="57"/>
      <c r="B55" s="58"/>
      <c r="C55" s="59"/>
      <c r="D55" s="60"/>
      <c r="E55" s="62"/>
      <c r="F55" s="62"/>
      <c r="G55" s="65"/>
      <c r="H55" s="61"/>
      <c r="I55" s="25"/>
      <c r="J55" s="62"/>
      <c r="K55" s="62"/>
      <c r="L55" s="25"/>
      <c r="M55"/>
    </row>
    <row r="56" spans="1:30" s="11" customFormat="1" ht="21.75" customHeight="1">
      <c r="B56" s="188" t="s">
        <v>24</v>
      </c>
      <c r="C56" s="188"/>
      <c r="D56" s="188"/>
      <c r="E56" s="188"/>
      <c r="F56" s="188"/>
      <c r="G56" s="188"/>
      <c r="H56" s="188"/>
      <c r="I56" s="188"/>
      <c r="J56" s="188"/>
      <c r="K56" s="188"/>
      <c r="L56" s="26"/>
      <c r="M56" s="12"/>
      <c r="N56" s="12"/>
      <c r="O56" s="12"/>
      <c r="P56" s="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</row>
    <row r="57" spans="1:30" s="11" customFormat="1" ht="16.5" customHeight="1">
      <c r="A57" s="1"/>
      <c r="B57" s="153" t="s">
        <v>16</v>
      </c>
      <c r="C57" s="153"/>
      <c r="D57" s="189" t="s">
        <v>12</v>
      </c>
      <c r="E57" s="189"/>
      <c r="F57" s="189"/>
      <c r="G57" s="189"/>
      <c r="H57" s="121" t="s">
        <v>134</v>
      </c>
      <c r="I57" s="120"/>
      <c r="J57" s="190" t="s">
        <v>13</v>
      </c>
      <c r="K57" s="190"/>
      <c r="L57" s="14"/>
      <c r="M57" s="169"/>
      <c r="N57" s="169"/>
      <c r="O57" s="169"/>
      <c r="P57" s="165"/>
      <c r="Q57" s="161"/>
      <c r="R57" s="159"/>
      <c r="S57" s="160"/>
      <c r="T57" s="159"/>
      <c r="U57" s="160"/>
      <c r="V57" s="163"/>
      <c r="W57" s="164"/>
      <c r="X57" s="167"/>
      <c r="Y57" s="168"/>
      <c r="Z57" s="159"/>
      <c r="AA57" s="160"/>
      <c r="AB57" s="159"/>
      <c r="AC57" s="160"/>
      <c r="AD57" s="13"/>
    </row>
    <row r="58" spans="1:30" ht="16.5" customHeight="1">
      <c r="A58" s="1"/>
      <c r="B58" s="153"/>
      <c r="C58" s="153"/>
      <c r="D58" s="184" t="s">
        <v>14</v>
      </c>
      <c r="E58" s="184"/>
      <c r="F58" s="185" t="s">
        <v>15</v>
      </c>
      <c r="G58" s="185"/>
      <c r="H58" s="41" t="s">
        <v>14</v>
      </c>
      <c r="I58" s="28" t="s">
        <v>15</v>
      </c>
      <c r="J58" s="190"/>
      <c r="K58" s="190"/>
      <c r="L58" s="14"/>
      <c r="M58" s="169"/>
      <c r="N58" s="169"/>
      <c r="O58" s="169"/>
      <c r="P58" s="166"/>
      <c r="Q58" s="162"/>
      <c r="R58" s="47"/>
      <c r="S58" s="48"/>
      <c r="T58" s="49"/>
      <c r="U58" s="48"/>
      <c r="V58" s="49"/>
      <c r="W58" s="48"/>
      <c r="X58" s="49"/>
      <c r="Y58" s="50"/>
      <c r="Z58" s="49"/>
      <c r="AA58" s="48"/>
      <c r="AB58" s="49"/>
      <c r="AC58" s="48"/>
      <c r="AD58" s="15"/>
    </row>
    <row r="59" spans="1:30" ht="16.5" customHeight="1">
      <c r="A59" s="1"/>
      <c r="B59" s="147" t="s">
        <v>17</v>
      </c>
      <c r="C59" s="148"/>
      <c r="D59" s="186">
        <f>COUNTIF(F11:F54,"&gt;=90")</f>
        <v>1</v>
      </c>
      <c r="E59" s="187"/>
      <c r="F59" s="181">
        <f t="shared" ref="F59:F65" si="7">ROUND(D59*100/44,2)</f>
        <v>2.27</v>
      </c>
      <c r="G59" s="181"/>
      <c r="H59" s="63">
        <f>COUNTIF(G9:G54,"&gt;=90")</f>
        <v>1</v>
      </c>
      <c r="I59" s="64">
        <f t="shared" ref="I59:I65" si="8">ROUND(H59*100/44,2)</f>
        <v>2.27</v>
      </c>
      <c r="J59" s="29"/>
      <c r="K59" s="29"/>
      <c r="M59" s="169"/>
      <c r="N59" s="169"/>
      <c r="O59" s="169"/>
      <c r="P59" s="51"/>
      <c r="Q59" s="52"/>
      <c r="R59" s="53"/>
      <c r="S59" s="52"/>
      <c r="T59" s="53"/>
      <c r="U59" s="52"/>
      <c r="V59" s="53"/>
      <c r="W59" s="52"/>
      <c r="X59" s="53"/>
      <c r="Y59" s="54"/>
      <c r="Z59" s="53"/>
      <c r="AA59" s="52"/>
      <c r="AB59" s="53"/>
      <c r="AC59" s="52"/>
    </row>
    <row r="60" spans="1:30" s="11" customFormat="1" ht="16.5" customHeight="1">
      <c r="A60" s="1"/>
      <c r="B60" s="139" t="s">
        <v>18</v>
      </c>
      <c r="C60" s="140"/>
      <c r="D60" s="179">
        <f>COUNTIF(F11:F54,"&gt;=80")-COUNTIF(F11:F54,"&gt;89")</f>
        <v>0</v>
      </c>
      <c r="E60" s="180"/>
      <c r="F60" s="181">
        <f t="shared" si="7"/>
        <v>0</v>
      </c>
      <c r="G60" s="181"/>
      <c r="H60" s="63">
        <f>COUNTIF(G9:G54,"&gt;=80")-COUNTIF(G9:G54,"&gt;89")</f>
        <v>0</v>
      </c>
      <c r="I60" s="64">
        <f t="shared" si="8"/>
        <v>0</v>
      </c>
      <c r="J60" s="30"/>
      <c r="K60" s="30"/>
      <c r="L60" s="4"/>
      <c r="M60" s="18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9"/>
      <c r="Z60" s="13"/>
      <c r="AA60" s="13"/>
      <c r="AB60" s="13"/>
      <c r="AC60" s="13"/>
      <c r="AD60" s="18"/>
    </row>
    <row r="61" spans="1:30" s="11" customFormat="1" ht="16.5" customHeight="1">
      <c r="A61"/>
      <c r="B61" s="137" t="s">
        <v>19</v>
      </c>
      <c r="C61" s="138"/>
      <c r="D61" s="179">
        <f>COUNTIF(F11:F54,"&gt;=70")-COUNTIF(F11:F54,"&gt;79")</f>
        <v>5</v>
      </c>
      <c r="E61" s="180"/>
      <c r="F61" s="181">
        <f t="shared" si="7"/>
        <v>11.36</v>
      </c>
      <c r="G61" s="181"/>
      <c r="H61" s="63">
        <f>COUNTIF(G9:G54,"&gt;=70")-COUNTIF(G9:G54,"&gt;79")</f>
        <v>5</v>
      </c>
      <c r="I61" s="64">
        <f t="shared" si="8"/>
        <v>11.36</v>
      </c>
      <c r="J61" s="31"/>
      <c r="K61" s="31"/>
      <c r="L61" s="16"/>
      <c r="M61" s="157"/>
      <c r="N61" s="157"/>
      <c r="O61" s="157"/>
      <c r="P61" s="157"/>
      <c r="Q61" s="157"/>
      <c r="R61" s="157"/>
      <c r="S61" s="156"/>
      <c r="T61" s="156"/>
      <c r="U61" s="156"/>
      <c r="V61" s="156"/>
      <c r="W61" s="156"/>
      <c r="X61" s="13"/>
      <c r="Y61" s="13"/>
      <c r="Z61" s="18"/>
      <c r="AA61" s="18"/>
      <c r="AB61" s="18"/>
      <c r="AC61" s="18"/>
    </row>
    <row r="62" spans="1:30" ht="16.5" customHeight="1">
      <c r="A62" s="21"/>
      <c r="B62" s="147" t="s">
        <v>20</v>
      </c>
      <c r="C62" s="148"/>
      <c r="D62" s="179">
        <f>COUNTIF(F11:F54,"&gt;=60")-COUNTIF(F11:F54,"&gt;69")</f>
        <v>26</v>
      </c>
      <c r="E62" s="180"/>
      <c r="F62" s="181">
        <f t="shared" si="7"/>
        <v>59.09</v>
      </c>
      <c r="G62" s="181"/>
      <c r="H62" s="63">
        <f>COUNTIF(G9:G54,"&gt;=60")-COUNTIF(G9:G54,"&gt;69")</f>
        <v>26</v>
      </c>
      <c r="I62" s="64">
        <f t="shared" si="8"/>
        <v>59.09</v>
      </c>
      <c r="J62" s="29"/>
      <c r="K62" s="29"/>
      <c r="L62" s="20"/>
      <c r="M62" s="158"/>
      <c r="N62" s="158"/>
      <c r="O62" s="158"/>
      <c r="P62" s="158"/>
      <c r="Q62" s="157"/>
      <c r="R62" s="157"/>
      <c r="S62" s="157"/>
      <c r="T62" s="157"/>
      <c r="U62" s="55"/>
      <c r="V62" s="55"/>
      <c r="W62" s="55"/>
      <c r="X62" s="15"/>
      <c r="Y62" s="15"/>
      <c r="Z62" s="42"/>
      <c r="AA62" s="42"/>
      <c r="AB62" s="42"/>
      <c r="AC62" s="42"/>
    </row>
    <row r="63" spans="1:30" ht="16.5" customHeight="1">
      <c r="A63" s="21"/>
      <c r="B63" s="147" t="s">
        <v>23</v>
      </c>
      <c r="C63" s="148"/>
      <c r="D63" s="179">
        <f>COUNTIF(F11:F54,"&gt;=50")-COUNTIF(F11:F54,"&gt;59")</f>
        <v>6</v>
      </c>
      <c r="E63" s="180"/>
      <c r="F63" s="181">
        <f t="shared" si="7"/>
        <v>13.64</v>
      </c>
      <c r="G63" s="181"/>
      <c r="H63" s="63">
        <f>COUNTIF(G9:G54,"&gt;=50")-COUNTIF(G9:G54,"&gt;59")</f>
        <v>6</v>
      </c>
      <c r="I63" s="64">
        <f t="shared" si="8"/>
        <v>13.64</v>
      </c>
      <c r="J63" s="29"/>
      <c r="K63" s="29"/>
      <c r="M63" s="157"/>
      <c r="N63" s="157"/>
      <c r="O63" s="157"/>
      <c r="P63" s="157"/>
      <c r="Q63" s="55"/>
      <c r="R63" s="55"/>
      <c r="S63" s="157"/>
      <c r="T63" s="157"/>
      <c r="U63" s="55"/>
      <c r="V63" s="55"/>
      <c r="W63" s="55"/>
      <c r="X63" s="15"/>
      <c r="Y63" s="15"/>
      <c r="Z63" s="42"/>
      <c r="AA63" s="42"/>
      <c r="AB63" s="42"/>
      <c r="AC63" s="42"/>
    </row>
    <row r="64" spans="1:30" ht="16.5" customHeight="1">
      <c r="A64" s="21"/>
      <c r="B64" s="147" t="s">
        <v>21</v>
      </c>
      <c r="C64" s="148"/>
      <c r="D64" s="179">
        <f>COUNTIF(F11:F54,"&gt;=29")-COUNTIF(F11:F54,"&gt;49")</f>
        <v>4</v>
      </c>
      <c r="E64" s="180"/>
      <c r="F64" s="181">
        <f t="shared" si="7"/>
        <v>9.09</v>
      </c>
      <c r="G64" s="181"/>
      <c r="H64" s="63">
        <f>COUNTIF(G9:G54,"&gt;=29")-COUNTIF(G9:G54,"&gt;49")</f>
        <v>4</v>
      </c>
      <c r="I64" s="64">
        <f t="shared" si="8"/>
        <v>9.09</v>
      </c>
      <c r="J64" s="29"/>
      <c r="K64" s="29"/>
    </row>
    <row r="65" spans="1:14" ht="16.5" customHeight="1">
      <c r="A65" s="21"/>
      <c r="B65" s="147" t="s">
        <v>22</v>
      </c>
      <c r="C65" s="148"/>
      <c r="D65" s="182">
        <f>COUNTIF(F11:F54,"&lt;29")</f>
        <v>2</v>
      </c>
      <c r="E65" s="183"/>
      <c r="F65" s="181">
        <f t="shared" si="7"/>
        <v>4.55</v>
      </c>
      <c r="G65" s="181"/>
      <c r="H65" s="63">
        <f>COUNTIF(G9:G54,"&lt;29")</f>
        <v>2</v>
      </c>
      <c r="I65" s="64">
        <f t="shared" si="8"/>
        <v>4.55</v>
      </c>
      <c r="J65" s="29"/>
      <c r="K65" s="29"/>
      <c r="L65" s="14"/>
    </row>
    <row r="66" spans="1:14" ht="6" customHeight="1">
      <c r="A66" s="21"/>
    </row>
    <row r="67" spans="1:14" ht="18">
      <c r="A67" s="21"/>
      <c r="E67" s="1"/>
      <c r="G67" s="17"/>
      <c r="H67" s="170" t="s">
        <v>65</v>
      </c>
      <c r="I67" s="170"/>
      <c r="J67" s="170"/>
      <c r="K67" s="170"/>
    </row>
    <row r="68" spans="1:14" s="1" customFormat="1" ht="18">
      <c r="A68" s="21"/>
      <c r="B68" s="33" t="s">
        <v>25</v>
      </c>
      <c r="C68"/>
      <c r="D68"/>
      <c r="E68"/>
      <c r="F68" s="16" t="s">
        <v>67</v>
      </c>
      <c r="G68"/>
      <c r="H68" s="155" t="s">
        <v>28</v>
      </c>
      <c r="I68" s="155"/>
      <c r="J68" s="155"/>
      <c r="K68" s="155"/>
      <c r="L68" s="22"/>
      <c r="M68" s="17"/>
      <c r="N68" s="17"/>
    </row>
    <row r="69" spans="1:14">
      <c r="J69" s="135"/>
      <c r="K69" s="135"/>
    </row>
    <row r="70" spans="1:14">
      <c r="A70" s="21"/>
      <c r="H70" s="91"/>
      <c r="I70" s="91"/>
      <c r="L70" s="20"/>
    </row>
    <row r="71" spans="1:14">
      <c r="A71" s="21"/>
      <c r="L71" s="14"/>
    </row>
    <row r="72" spans="1:14">
      <c r="A72" s="21"/>
    </row>
    <row r="73" spans="1:14" ht="18.75">
      <c r="A73" s="21"/>
      <c r="H73" s="142" t="s">
        <v>131</v>
      </c>
      <c r="I73" s="142"/>
      <c r="J73" s="142"/>
      <c r="K73" s="142"/>
    </row>
    <row r="74" spans="1:14">
      <c r="A74" s="21"/>
      <c r="I74" s="154"/>
      <c r="J74" s="154"/>
      <c r="K74" s="154"/>
      <c r="L74" s="22"/>
    </row>
    <row r="75" spans="1:14">
      <c r="E75" s="32" t="s">
        <v>26</v>
      </c>
    </row>
    <row r="79" spans="1:14">
      <c r="D79" s="42"/>
      <c r="E79" s="42"/>
      <c r="F79" s="42"/>
      <c r="G79" s="42"/>
    </row>
    <row r="80" spans="1:14">
      <c r="D80" s="43"/>
      <c r="E80" s="42"/>
      <c r="F80" s="44"/>
      <c r="G80" s="44"/>
    </row>
    <row r="81" spans="4:8">
      <c r="D81" s="43"/>
      <c r="E81" s="42"/>
      <c r="F81" s="44"/>
      <c r="G81" s="44"/>
    </row>
    <row r="82" spans="4:8">
      <c r="D82" s="43"/>
      <c r="E82" s="42"/>
      <c r="F82" s="44"/>
      <c r="G82" s="44"/>
    </row>
    <row r="83" spans="4:8">
      <c r="D83" s="43"/>
      <c r="E83" s="42"/>
      <c r="F83" s="44"/>
      <c r="G83" s="44"/>
    </row>
    <row r="84" spans="4:8" ht="19.5">
      <c r="D84" s="43"/>
      <c r="E84" s="42"/>
      <c r="F84" s="44"/>
      <c r="G84" s="44"/>
      <c r="H84" s="70"/>
    </row>
    <row r="85" spans="4:8">
      <c r="D85" s="43"/>
      <c r="E85" s="42"/>
      <c r="F85" s="44"/>
      <c r="G85" s="44"/>
    </row>
    <row r="86" spans="4:8">
      <c r="D86" s="43"/>
      <c r="E86" s="42"/>
      <c r="F86" s="44"/>
      <c r="G86" s="44"/>
    </row>
  </sheetData>
  <mergeCells count="65">
    <mergeCell ref="A2:D2"/>
    <mergeCell ref="G2:K2"/>
    <mergeCell ref="A3:D3"/>
    <mergeCell ref="G3:K3"/>
    <mergeCell ref="A4:D4"/>
    <mergeCell ref="F4:K4"/>
    <mergeCell ref="A5:K5"/>
    <mergeCell ref="A6:K6"/>
    <mergeCell ref="A7:K7"/>
    <mergeCell ref="A9:A10"/>
    <mergeCell ref="B9:C10"/>
    <mergeCell ref="D9:E9"/>
    <mergeCell ref="F9:G9"/>
    <mergeCell ref="H9:I9"/>
    <mergeCell ref="J9:K9"/>
    <mergeCell ref="B56:K56"/>
    <mergeCell ref="B57:C58"/>
    <mergeCell ref="D57:G57"/>
    <mergeCell ref="H57:I57"/>
    <mergeCell ref="J57:K58"/>
    <mergeCell ref="Z57:AA57"/>
    <mergeCell ref="AB57:AC57"/>
    <mergeCell ref="D58:E58"/>
    <mergeCell ref="F58:G58"/>
    <mergeCell ref="B59:C59"/>
    <mergeCell ref="D59:E59"/>
    <mergeCell ref="F59:G59"/>
    <mergeCell ref="P57:P58"/>
    <mergeCell ref="Q57:Q58"/>
    <mergeCell ref="R57:S57"/>
    <mergeCell ref="T57:U57"/>
    <mergeCell ref="V57:W57"/>
    <mergeCell ref="X57:Y57"/>
    <mergeCell ref="M57:O59"/>
    <mergeCell ref="V61:W61"/>
    <mergeCell ref="B60:C60"/>
    <mergeCell ref="D60:E60"/>
    <mergeCell ref="F60:G60"/>
    <mergeCell ref="B61:C61"/>
    <mergeCell ref="D61:E61"/>
    <mergeCell ref="F61:G61"/>
    <mergeCell ref="B62:C62"/>
    <mergeCell ref="D62:E62"/>
    <mergeCell ref="F62:G62"/>
    <mergeCell ref="S62:T62"/>
    <mergeCell ref="B63:C63"/>
    <mergeCell ref="D63:E63"/>
    <mergeCell ref="F63:G63"/>
    <mergeCell ref="M63:P63"/>
    <mergeCell ref="S63:T63"/>
    <mergeCell ref="M61:P62"/>
    <mergeCell ref="Q61:Q62"/>
    <mergeCell ref="R61:R62"/>
    <mergeCell ref="S61:U61"/>
    <mergeCell ref="B64:C64"/>
    <mergeCell ref="D64:E64"/>
    <mergeCell ref="F64:G64"/>
    <mergeCell ref="H73:K73"/>
    <mergeCell ref="I74:K74"/>
    <mergeCell ref="B65:C65"/>
    <mergeCell ref="D65:E65"/>
    <mergeCell ref="F65:G65"/>
    <mergeCell ref="H67:K67"/>
    <mergeCell ref="H68:K68"/>
    <mergeCell ref="J69:K69"/>
  </mergeCells>
  <pageMargins left="0.5" right="0.25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85"/>
  <sheetViews>
    <sheetView tabSelected="1" workbookViewId="0">
      <selection activeCell="F12" sqref="F12"/>
    </sheetView>
  </sheetViews>
  <sheetFormatPr defaultRowHeight="17.25"/>
  <cols>
    <col min="1" max="1" width="4.25" style="100" customWidth="1"/>
    <col min="2" max="2" width="16.5" style="100" customWidth="1"/>
    <col min="3" max="3" width="7" style="100" customWidth="1"/>
    <col min="4" max="4" width="8.125" style="100" customWidth="1"/>
    <col min="5" max="5" width="8.25" style="100" customWidth="1"/>
    <col min="6" max="6" width="9.375" style="100" customWidth="1"/>
    <col min="7" max="7" width="8.125" style="100" customWidth="1"/>
    <col min="8" max="8" width="8.75" style="100" customWidth="1"/>
    <col min="9" max="9" width="15" style="100" customWidth="1"/>
    <col min="10" max="10" width="6.625" style="100" customWidth="1"/>
    <col min="11" max="11" width="5.625" style="100" customWidth="1"/>
    <col min="12" max="12" width="5.125" style="100" customWidth="1"/>
    <col min="13" max="13" width="4.625" style="100" customWidth="1"/>
    <col min="14" max="14" width="5" style="100" customWidth="1"/>
    <col min="15" max="15" width="4.875" style="100" customWidth="1"/>
    <col min="16" max="16" width="4.125" style="100" customWidth="1"/>
    <col min="17" max="17" width="4.25" style="100" customWidth="1"/>
    <col min="18" max="18" width="4.375" style="100" customWidth="1"/>
    <col min="19" max="19" width="4.25" style="100" customWidth="1"/>
    <col min="20" max="20" width="4.75" style="100" customWidth="1"/>
    <col min="21" max="22" width="4.375" style="100" customWidth="1"/>
    <col min="23" max="23" width="4" style="100" customWidth="1"/>
    <col min="24" max="24" width="4.75" style="100" customWidth="1"/>
    <col min="25" max="25" width="4" style="100" customWidth="1"/>
    <col min="26" max="26" width="4.375" style="100" customWidth="1"/>
    <col min="27" max="27" width="4.25" style="100" customWidth="1"/>
    <col min="28" max="28" width="5.875" style="100" customWidth="1"/>
    <col min="29" max="16384" width="9" style="100"/>
  </cols>
  <sheetData>
    <row r="1" spans="1:11" ht="15" customHeight="1"/>
    <row r="2" spans="1:11" s="36" customFormat="1" ht="17.25" customHeight="1">
      <c r="A2" s="145" t="s">
        <v>2</v>
      </c>
      <c r="B2" s="145"/>
      <c r="C2" s="145"/>
      <c r="D2" s="145"/>
      <c r="E2" s="27"/>
      <c r="G2" s="135" t="s">
        <v>3</v>
      </c>
      <c r="H2" s="135"/>
      <c r="I2" s="135"/>
      <c r="J2" s="83"/>
    </row>
    <row r="3" spans="1:11" s="36" customFormat="1" ht="17.25" customHeight="1">
      <c r="A3" s="135" t="s">
        <v>5</v>
      </c>
      <c r="B3" s="135"/>
      <c r="C3" s="135"/>
      <c r="D3" s="135"/>
      <c r="E3" s="27"/>
      <c r="G3" s="136" t="s">
        <v>30</v>
      </c>
      <c r="H3" s="136"/>
      <c r="I3" s="136"/>
      <c r="J3" s="84"/>
    </row>
    <row r="4" spans="1:11" ht="17.25" customHeight="1">
      <c r="A4" s="146" t="s">
        <v>29</v>
      </c>
      <c r="B4" s="146"/>
      <c r="C4" s="146"/>
      <c r="D4" s="146"/>
      <c r="E4" s="5"/>
      <c r="F4" s="170"/>
      <c r="G4" s="170"/>
      <c r="H4" s="170"/>
      <c r="I4" s="170"/>
      <c r="J4" s="73"/>
    </row>
    <row r="5" spans="1:11" s="1" customFormat="1" ht="20.25">
      <c r="A5" s="171" t="s">
        <v>39</v>
      </c>
      <c r="B5" s="171"/>
      <c r="C5" s="171"/>
      <c r="D5" s="171"/>
      <c r="E5" s="171"/>
      <c r="F5" s="171"/>
      <c r="G5" s="171"/>
      <c r="H5" s="171"/>
      <c r="I5" s="171"/>
      <c r="J5" s="74"/>
      <c r="K5" s="7"/>
    </row>
    <row r="6" spans="1:11" s="1" customFormat="1" ht="18">
      <c r="A6" s="172" t="s">
        <v>63</v>
      </c>
      <c r="B6" s="172"/>
      <c r="C6" s="172"/>
      <c r="D6" s="172"/>
      <c r="E6" s="172"/>
      <c r="F6" s="172"/>
      <c r="G6" s="172"/>
      <c r="H6" s="172"/>
      <c r="I6" s="172"/>
      <c r="J6" s="75"/>
      <c r="K6" s="7"/>
    </row>
    <row r="7" spans="1:11" s="1" customFormat="1" ht="18.75">
      <c r="A7" s="142" t="s">
        <v>132</v>
      </c>
      <c r="B7" s="142"/>
      <c r="C7" s="142"/>
      <c r="D7" s="142"/>
      <c r="E7" s="142"/>
      <c r="F7" s="142"/>
      <c r="G7" s="142"/>
      <c r="H7" s="142"/>
      <c r="I7" s="142"/>
      <c r="J7" s="85"/>
      <c r="K7" s="7"/>
    </row>
    <row r="8" spans="1:11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7"/>
    </row>
    <row r="9" spans="1:11" s="36" customFormat="1" ht="20.25" customHeight="1">
      <c r="A9" s="143" t="s">
        <v>4</v>
      </c>
      <c r="B9" s="149" t="s">
        <v>27</v>
      </c>
      <c r="C9" s="150"/>
      <c r="D9" s="192" t="s">
        <v>40</v>
      </c>
      <c r="E9" s="193"/>
      <c r="F9" s="194"/>
      <c r="G9" s="195" t="s">
        <v>41</v>
      </c>
      <c r="H9" s="195" t="s">
        <v>42</v>
      </c>
      <c r="I9" s="195" t="s">
        <v>13</v>
      </c>
      <c r="J9" s="35"/>
    </row>
    <row r="10" spans="1:11" s="36" customFormat="1" ht="28.5" customHeight="1">
      <c r="A10" s="144"/>
      <c r="B10" s="151"/>
      <c r="C10" s="152"/>
      <c r="D10" s="38" t="s">
        <v>43</v>
      </c>
      <c r="E10" s="38" t="s">
        <v>44</v>
      </c>
      <c r="F10" s="38" t="s">
        <v>45</v>
      </c>
      <c r="G10" s="196"/>
      <c r="H10" s="196"/>
      <c r="I10" s="196"/>
      <c r="J10" s="39"/>
    </row>
    <row r="11" spans="1:11" s="102" customFormat="1" ht="17.25" customHeight="1">
      <c r="A11" s="9">
        <v>1</v>
      </c>
      <c r="B11" s="88" t="s">
        <v>50</v>
      </c>
      <c r="C11" s="90" t="s">
        <v>1</v>
      </c>
      <c r="D11" s="34">
        <v>58</v>
      </c>
      <c r="E11" s="98">
        <v>47</v>
      </c>
      <c r="F11" s="99">
        <f>'Ca Nam'!G11</f>
        <v>51</v>
      </c>
      <c r="G11" s="101">
        <f>ROUND((D11+(E11*2)+(F11*3))/6,0)</f>
        <v>51</v>
      </c>
      <c r="H11" s="40" t="str">
        <f>IF(G11&lt;30,"Kém",IF(G11&lt;50,"Yếu",IF(G11&lt;60,"TB",IF(G11&lt;70, "TB khá",IF(G11&lt;80,"Khá",IF(G11&lt;90,"Tốt","Xuất sắc"))))))</f>
        <v>TB</v>
      </c>
      <c r="I11" s="10"/>
      <c r="J11" s="25"/>
      <c r="K11" s="100"/>
    </row>
    <row r="12" spans="1:11" s="102" customFormat="1" ht="17.25" customHeight="1">
      <c r="A12" s="9">
        <v>2</v>
      </c>
      <c r="B12" s="88" t="s">
        <v>69</v>
      </c>
      <c r="C12" s="90" t="s">
        <v>1</v>
      </c>
      <c r="D12" s="34">
        <v>67</v>
      </c>
      <c r="E12" s="98">
        <v>52</v>
      </c>
      <c r="F12" s="99">
        <f>'Ca Nam'!G12</f>
        <v>43</v>
      </c>
      <c r="G12" s="101">
        <f t="shared" ref="G12:G54" si="0">ROUND((D12+(E12*2)+(F12*3))/6,0)</f>
        <v>50</v>
      </c>
      <c r="H12" s="40" t="str">
        <f>IF(G12&lt;30,"Kém",IF(G12&lt;50,"Yếu",IF(G12&lt;60,"TB",IF(G12&lt;70, "TB khá",IF(G12&lt;80,"Khá",IF(G12&lt;90,"Tốt","Xuất sắc"))))))</f>
        <v>TB</v>
      </c>
      <c r="I12" s="10"/>
      <c r="J12" s="25"/>
      <c r="K12" s="100"/>
    </row>
    <row r="13" spans="1:11" s="102" customFormat="1" ht="17.25" customHeight="1">
      <c r="A13" s="9">
        <v>3</v>
      </c>
      <c r="B13" s="88" t="s">
        <v>70</v>
      </c>
      <c r="C13" s="90" t="s">
        <v>71</v>
      </c>
      <c r="D13" s="34">
        <v>66</v>
      </c>
      <c r="E13" s="98">
        <v>49</v>
      </c>
      <c r="F13" s="99">
        <f>'Ca Nam'!G13</f>
        <v>65</v>
      </c>
      <c r="G13" s="101">
        <f t="shared" si="0"/>
        <v>60</v>
      </c>
      <c r="H13" s="40" t="str">
        <f t="shared" ref="H13:H52" si="1">IF(G13&lt;30,"Kém",IF(G13&lt;50,"Yếu",IF(G13&lt;60,"TB",IF(G13&lt;70, "TB khá",IF(G13&lt;80,"Khá",IF(G13&lt;90,"Tốt","Xuất sắc"))))))</f>
        <v>TB khá</v>
      </c>
      <c r="I13" s="10"/>
      <c r="J13" s="25"/>
      <c r="K13" s="100"/>
    </row>
    <row r="14" spans="1:11" s="102" customFormat="1" ht="17.25" customHeight="1">
      <c r="A14" s="9">
        <v>4</v>
      </c>
      <c r="B14" s="88" t="s">
        <v>72</v>
      </c>
      <c r="C14" s="90" t="s">
        <v>73</v>
      </c>
      <c r="D14" s="34">
        <v>65</v>
      </c>
      <c r="E14" s="98">
        <v>58</v>
      </c>
      <c r="F14" s="99">
        <f>'Ca Nam'!G14</f>
        <v>72</v>
      </c>
      <c r="G14" s="101">
        <f t="shared" si="0"/>
        <v>66</v>
      </c>
      <c r="H14" s="40" t="str">
        <f t="shared" si="1"/>
        <v>TB khá</v>
      </c>
      <c r="I14" s="10"/>
      <c r="J14" s="25"/>
      <c r="K14" s="100"/>
    </row>
    <row r="15" spans="1:11" s="102" customFormat="1" ht="17.25" customHeight="1">
      <c r="A15" s="9">
        <v>5</v>
      </c>
      <c r="B15" s="88" t="s">
        <v>74</v>
      </c>
      <c r="C15" s="90" t="s">
        <v>53</v>
      </c>
      <c r="D15" s="34">
        <v>39</v>
      </c>
      <c r="E15" s="98">
        <v>43</v>
      </c>
      <c r="F15" s="99">
        <f>'Ca Nam'!G15</f>
        <v>16</v>
      </c>
      <c r="G15" s="101">
        <f t="shared" si="0"/>
        <v>29</v>
      </c>
      <c r="H15" s="40" t="str">
        <f t="shared" si="1"/>
        <v>Kém</v>
      </c>
      <c r="I15" s="10"/>
      <c r="J15" s="25"/>
      <c r="K15" s="100"/>
    </row>
    <row r="16" spans="1:11" s="102" customFormat="1" ht="17.25" customHeight="1">
      <c r="A16" s="9">
        <v>6</v>
      </c>
      <c r="B16" s="88" t="s">
        <v>75</v>
      </c>
      <c r="C16" s="90" t="s">
        <v>53</v>
      </c>
      <c r="D16" s="34">
        <v>51</v>
      </c>
      <c r="E16" s="98">
        <v>56</v>
      </c>
      <c r="F16" s="99">
        <f>'Ca Nam'!G16</f>
        <v>66</v>
      </c>
      <c r="G16" s="101">
        <f t="shared" si="0"/>
        <v>60</v>
      </c>
      <c r="H16" s="40" t="str">
        <f t="shared" si="1"/>
        <v>TB khá</v>
      </c>
      <c r="I16" s="10"/>
      <c r="J16" s="25"/>
      <c r="K16" s="100"/>
    </row>
    <row r="17" spans="1:11" s="102" customFormat="1" ht="17.25" customHeight="1">
      <c r="A17" s="9">
        <v>7</v>
      </c>
      <c r="B17" s="88" t="s">
        <v>76</v>
      </c>
      <c r="C17" s="90" t="s">
        <v>77</v>
      </c>
      <c r="D17" s="34">
        <v>73</v>
      </c>
      <c r="E17" s="98">
        <v>52</v>
      </c>
      <c r="F17" s="99">
        <f>'Ca Nam'!G17</f>
        <v>62</v>
      </c>
      <c r="G17" s="101">
        <f t="shared" si="0"/>
        <v>61</v>
      </c>
      <c r="H17" s="40" t="str">
        <f t="shared" si="1"/>
        <v>TB khá</v>
      </c>
      <c r="I17" s="10"/>
      <c r="J17" s="25"/>
      <c r="K17" s="100"/>
    </row>
    <row r="18" spans="1:11" s="102" customFormat="1" ht="17.25" customHeight="1">
      <c r="A18" s="9">
        <v>8</v>
      </c>
      <c r="B18" s="88" t="s">
        <v>33</v>
      </c>
      <c r="C18" s="90" t="s">
        <v>54</v>
      </c>
      <c r="D18" s="34">
        <v>62</v>
      </c>
      <c r="E18" s="98">
        <v>54</v>
      </c>
      <c r="F18" s="99">
        <f>'Ca Nam'!G18</f>
        <v>62</v>
      </c>
      <c r="G18" s="101">
        <f t="shared" si="0"/>
        <v>59</v>
      </c>
      <c r="H18" s="40" t="str">
        <f t="shared" si="1"/>
        <v>TB</v>
      </c>
      <c r="I18" s="10"/>
      <c r="J18" s="25"/>
      <c r="K18" s="100"/>
    </row>
    <row r="19" spans="1:11" s="102" customFormat="1" ht="17.25" customHeight="1">
      <c r="A19" s="9">
        <v>9</v>
      </c>
      <c r="B19" s="88" t="s">
        <v>78</v>
      </c>
      <c r="C19" s="90" t="s">
        <v>54</v>
      </c>
      <c r="D19" s="34">
        <v>60</v>
      </c>
      <c r="E19" s="98">
        <v>54</v>
      </c>
      <c r="F19" s="99">
        <f>'Ca Nam'!G19</f>
        <v>58</v>
      </c>
      <c r="G19" s="101">
        <f t="shared" si="0"/>
        <v>57</v>
      </c>
      <c r="H19" s="40" t="str">
        <f t="shared" si="1"/>
        <v>TB</v>
      </c>
      <c r="I19" s="10"/>
      <c r="J19" s="25"/>
      <c r="K19" s="100"/>
    </row>
    <row r="20" spans="1:11" s="102" customFormat="1" ht="17.25" customHeight="1">
      <c r="A20" s="9">
        <v>10</v>
      </c>
      <c r="B20" s="88" t="s">
        <v>79</v>
      </c>
      <c r="C20" s="90" t="s">
        <v>80</v>
      </c>
      <c r="D20" s="34">
        <v>57</v>
      </c>
      <c r="E20" s="98">
        <v>41</v>
      </c>
      <c r="F20" s="99">
        <f>'Ca Nam'!G20</f>
        <v>61</v>
      </c>
      <c r="G20" s="101">
        <f t="shared" si="0"/>
        <v>54</v>
      </c>
      <c r="H20" s="40" t="str">
        <f t="shared" si="1"/>
        <v>TB</v>
      </c>
      <c r="I20" s="10"/>
      <c r="J20" s="25"/>
      <c r="K20" s="100"/>
    </row>
    <row r="21" spans="1:11" s="102" customFormat="1" ht="17.25" customHeight="1">
      <c r="A21" s="9">
        <v>11</v>
      </c>
      <c r="B21" s="88" t="s">
        <v>81</v>
      </c>
      <c r="C21" s="90" t="s">
        <v>82</v>
      </c>
      <c r="D21" s="34">
        <v>44</v>
      </c>
      <c r="E21" s="98">
        <v>36</v>
      </c>
      <c r="F21" s="99">
        <f>'Ca Nam'!G21</f>
        <v>56</v>
      </c>
      <c r="G21" s="101">
        <f t="shared" si="0"/>
        <v>47</v>
      </c>
      <c r="H21" s="40" t="str">
        <f t="shared" si="1"/>
        <v>Yếu</v>
      </c>
      <c r="I21" s="10"/>
      <c r="J21" s="25"/>
      <c r="K21" s="100"/>
    </row>
    <row r="22" spans="1:11" s="102" customFormat="1" ht="17.25" customHeight="1">
      <c r="A22" s="9">
        <v>12</v>
      </c>
      <c r="B22" s="88" t="s">
        <v>83</v>
      </c>
      <c r="C22" s="90" t="s">
        <v>84</v>
      </c>
      <c r="D22" s="34">
        <v>72</v>
      </c>
      <c r="E22" s="98">
        <v>59</v>
      </c>
      <c r="F22" s="99">
        <f>'Ca Nam'!G22</f>
        <v>67</v>
      </c>
      <c r="G22" s="101">
        <f t="shared" si="0"/>
        <v>65</v>
      </c>
      <c r="H22" s="40" t="str">
        <f t="shared" si="1"/>
        <v>TB khá</v>
      </c>
      <c r="I22" s="10"/>
      <c r="J22" s="25"/>
      <c r="K22" s="100"/>
    </row>
    <row r="23" spans="1:11" s="102" customFormat="1" ht="17.25" customHeight="1">
      <c r="A23" s="9">
        <v>13</v>
      </c>
      <c r="B23" s="88" t="s">
        <v>85</v>
      </c>
      <c r="C23" s="90" t="s">
        <v>55</v>
      </c>
      <c r="D23" s="34">
        <v>65</v>
      </c>
      <c r="E23" s="98">
        <v>35</v>
      </c>
      <c r="F23" s="99">
        <f>'Ca Nam'!G23</f>
        <v>43</v>
      </c>
      <c r="G23" s="101">
        <f t="shared" si="0"/>
        <v>44</v>
      </c>
      <c r="H23" s="40" t="str">
        <f t="shared" si="1"/>
        <v>Yếu</v>
      </c>
      <c r="I23" s="10"/>
      <c r="J23" s="25"/>
      <c r="K23" s="100"/>
    </row>
    <row r="24" spans="1:11" s="102" customFormat="1" ht="17.25" customHeight="1">
      <c r="A24" s="9">
        <v>14</v>
      </c>
      <c r="B24" s="88" t="s">
        <v>33</v>
      </c>
      <c r="C24" s="90" t="s">
        <v>86</v>
      </c>
      <c r="D24" s="34">
        <v>63</v>
      </c>
      <c r="E24" s="98">
        <v>54</v>
      </c>
      <c r="F24" s="99">
        <f>'Ca Nam'!G24</f>
        <v>62</v>
      </c>
      <c r="G24" s="101">
        <f t="shared" si="0"/>
        <v>60</v>
      </c>
      <c r="H24" s="40" t="str">
        <f t="shared" si="1"/>
        <v>TB khá</v>
      </c>
      <c r="I24" s="10"/>
      <c r="J24" s="25"/>
      <c r="K24" s="100"/>
    </row>
    <row r="25" spans="1:11" s="102" customFormat="1" ht="17.25" customHeight="1">
      <c r="A25" s="9">
        <v>15</v>
      </c>
      <c r="B25" s="88" t="s">
        <v>87</v>
      </c>
      <c r="C25" s="90" t="s">
        <v>88</v>
      </c>
      <c r="D25" s="34">
        <v>67</v>
      </c>
      <c r="E25" s="98">
        <v>58</v>
      </c>
      <c r="F25" s="99">
        <f>'Ca Nam'!G25</f>
        <v>65</v>
      </c>
      <c r="G25" s="101">
        <f t="shared" si="0"/>
        <v>63</v>
      </c>
      <c r="H25" s="40" t="str">
        <f t="shared" si="1"/>
        <v>TB khá</v>
      </c>
      <c r="I25" s="10"/>
      <c r="J25" s="25"/>
      <c r="K25" s="100"/>
    </row>
    <row r="26" spans="1:11" s="102" customFormat="1" ht="17.25" customHeight="1">
      <c r="A26" s="9">
        <v>16</v>
      </c>
      <c r="B26" s="88" t="s">
        <v>51</v>
      </c>
      <c r="C26" s="90" t="s">
        <v>89</v>
      </c>
      <c r="D26" s="34">
        <v>68</v>
      </c>
      <c r="E26" s="98">
        <v>59</v>
      </c>
      <c r="F26" s="99">
        <f>'Ca Nam'!G26</f>
        <v>70</v>
      </c>
      <c r="G26" s="101">
        <f t="shared" si="0"/>
        <v>66</v>
      </c>
      <c r="H26" s="40" t="str">
        <f t="shared" si="1"/>
        <v>TB khá</v>
      </c>
      <c r="I26" s="10"/>
      <c r="J26" s="25"/>
      <c r="K26" s="100"/>
    </row>
    <row r="27" spans="1:11" s="102" customFormat="1" ht="17.25" customHeight="1">
      <c r="A27" s="9">
        <v>17</v>
      </c>
      <c r="B27" s="88" t="s">
        <v>90</v>
      </c>
      <c r="C27" s="90" t="s">
        <v>56</v>
      </c>
      <c r="D27" s="34">
        <v>69</v>
      </c>
      <c r="E27" s="98">
        <v>69</v>
      </c>
      <c r="F27" s="99">
        <f>'Ca Nam'!G27</f>
        <v>65</v>
      </c>
      <c r="G27" s="101">
        <f t="shared" si="0"/>
        <v>67</v>
      </c>
      <c r="H27" s="40" t="str">
        <f t="shared" si="1"/>
        <v>TB khá</v>
      </c>
      <c r="I27" s="10"/>
      <c r="J27" s="25"/>
      <c r="K27" s="100"/>
    </row>
    <row r="28" spans="1:11" s="102" customFormat="1" ht="17.25" customHeight="1">
      <c r="A28" s="9">
        <v>18</v>
      </c>
      <c r="B28" s="88" t="s">
        <v>91</v>
      </c>
      <c r="C28" s="90" t="s">
        <v>57</v>
      </c>
      <c r="D28" s="34">
        <v>65</v>
      </c>
      <c r="E28" s="98">
        <v>51</v>
      </c>
      <c r="F28" s="99">
        <f>'Ca Nam'!G28</f>
        <v>49</v>
      </c>
      <c r="G28" s="101">
        <f t="shared" si="0"/>
        <v>52</v>
      </c>
      <c r="H28" s="40" t="str">
        <f t="shared" si="1"/>
        <v>TB</v>
      </c>
      <c r="I28" s="10"/>
      <c r="J28" s="25"/>
      <c r="K28" s="100"/>
    </row>
    <row r="29" spans="1:11" s="102" customFormat="1" ht="17.25" customHeight="1">
      <c r="A29" s="9">
        <v>19</v>
      </c>
      <c r="B29" s="88" t="s">
        <v>92</v>
      </c>
      <c r="C29" s="90" t="s">
        <v>93</v>
      </c>
      <c r="D29" s="34">
        <v>69</v>
      </c>
      <c r="E29" s="98">
        <v>57</v>
      </c>
      <c r="F29" s="99">
        <f>'Ca Nam'!G29</f>
        <v>67</v>
      </c>
      <c r="G29" s="101">
        <f t="shared" si="0"/>
        <v>64</v>
      </c>
      <c r="H29" s="40" t="str">
        <f t="shared" si="1"/>
        <v>TB khá</v>
      </c>
      <c r="I29" s="10"/>
      <c r="J29" s="25"/>
      <c r="K29" s="100"/>
    </row>
    <row r="30" spans="1:11" s="102" customFormat="1" ht="17.25" customHeight="1">
      <c r="A30" s="9">
        <v>20</v>
      </c>
      <c r="B30" s="88" t="s">
        <v>33</v>
      </c>
      <c r="C30" s="90" t="s">
        <v>94</v>
      </c>
      <c r="D30" s="34">
        <v>71</v>
      </c>
      <c r="E30" s="98">
        <v>67</v>
      </c>
      <c r="F30" s="99">
        <f>'Ca Nam'!G30</f>
        <v>68</v>
      </c>
      <c r="G30" s="101">
        <f t="shared" si="0"/>
        <v>68</v>
      </c>
      <c r="H30" s="40" t="str">
        <f t="shared" si="1"/>
        <v>TB khá</v>
      </c>
      <c r="I30" s="10"/>
      <c r="J30" s="25"/>
      <c r="K30" s="100"/>
    </row>
    <row r="31" spans="1:11" s="102" customFormat="1" ht="17.25" customHeight="1">
      <c r="A31" s="9">
        <v>21</v>
      </c>
      <c r="B31" s="88" t="s">
        <v>95</v>
      </c>
      <c r="C31" s="90" t="s">
        <v>96</v>
      </c>
      <c r="D31" s="34">
        <v>74</v>
      </c>
      <c r="E31" s="98">
        <v>57</v>
      </c>
      <c r="F31" s="99">
        <f>'Ca Nam'!G31</f>
        <v>65</v>
      </c>
      <c r="G31" s="101">
        <f t="shared" si="0"/>
        <v>64</v>
      </c>
      <c r="H31" s="40" t="str">
        <f t="shared" si="1"/>
        <v>TB khá</v>
      </c>
      <c r="I31" s="10"/>
      <c r="J31" s="25"/>
      <c r="K31" s="100"/>
    </row>
    <row r="32" spans="1:11" ht="17.25" customHeight="1">
      <c r="A32" s="9">
        <v>22</v>
      </c>
      <c r="B32" s="88" t="s">
        <v>97</v>
      </c>
      <c r="C32" s="90" t="s">
        <v>98</v>
      </c>
      <c r="D32" s="34">
        <v>45</v>
      </c>
      <c r="E32" s="98">
        <v>34</v>
      </c>
      <c r="F32" s="99">
        <f>'Ca Nam'!G32</f>
        <v>67</v>
      </c>
      <c r="G32" s="101">
        <f t="shared" si="0"/>
        <v>52</v>
      </c>
      <c r="H32" s="40" t="str">
        <f t="shared" si="1"/>
        <v>TB</v>
      </c>
      <c r="I32" s="10"/>
      <c r="J32" s="25"/>
    </row>
    <row r="33" spans="1:11" s="102" customFormat="1" ht="17.25" customHeight="1">
      <c r="A33" s="9">
        <v>23</v>
      </c>
      <c r="B33" s="88" t="s">
        <v>99</v>
      </c>
      <c r="C33" s="90" t="s">
        <v>100</v>
      </c>
      <c r="D33" s="34">
        <v>57</v>
      </c>
      <c r="E33" s="98">
        <v>40</v>
      </c>
      <c r="F33" s="99">
        <f>'Ca Nam'!G33</f>
        <v>67</v>
      </c>
      <c r="G33" s="101">
        <f t="shared" si="0"/>
        <v>56</v>
      </c>
      <c r="H33" s="40" t="str">
        <f t="shared" si="1"/>
        <v>TB</v>
      </c>
      <c r="I33" s="10"/>
      <c r="J33" s="25"/>
      <c r="K33" s="100"/>
    </row>
    <row r="34" spans="1:11" s="102" customFormat="1" ht="17.25" customHeight="1">
      <c r="A34" s="9">
        <v>24</v>
      </c>
      <c r="B34" s="88" t="s">
        <v>101</v>
      </c>
      <c r="C34" s="90" t="s">
        <v>58</v>
      </c>
      <c r="D34" s="34">
        <v>56</v>
      </c>
      <c r="E34" s="98">
        <v>40</v>
      </c>
      <c r="F34" s="99">
        <f>'Ca Nam'!G34</f>
        <v>57</v>
      </c>
      <c r="G34" s="101">
        <f t="shared" si="0"/>
        <v>51</v>
      </c>
      <c r="H34" s="40" t="str">
        <f t="shared" si="1"/>
        <v>TB</v>
      </c>
      <c r="I34" s="10"/>
      <c r="J34" s="25"/>
      <c r="K34" s="100"/>
    </row>
    <row r="35" spans="1:11" s="102" customFormat="1" ht="17.25" customHeight="1">
      <c r="A35" s="9">
        <v>25</v>
      </c>
      <c r="B35" s="88" t="s">
        <v>102</v>
      </c>
      <c r="C35" s="90" t="s">
        <v>46</v>
      </c>
      <c r="D35" s="34">
        <v>46</v>
      </c>
      <c r="E35" s="98">
        <v>47</v>
      </c>
      <c r="F35" s="99">
        <f>'Ca Nam'!G35</f>
        <v>51</v>
      </c>
      <c r="G35" s="101">
        <f t="shared" si="0"/>
        <v>49</v>
      </c>
      <c r="H35" s="40" t="str">
        <f t="shared" si="1"/>
        <v>Yếu</v>
      </c>
      <c r="I35" s="10"/>
      <c r="J35" s="25"/>
      <c r="K35" s="100"/>
    </row>
    <row r="36" spans="1:11" s="102" customFormat="1" ht="17.25" customHeight="1">
      <c r="A36" s="9">
        <v>26</v>
      </c>
      <c r="B36" s="88" t="s">
        <v>103</v>
      </c>
      <c r="C36" s="90" t="s">
        <v>104</v>
      </c>
      <c r="D36" s="34">
        <v>62</v>
      </c>
      <c r="E36" s="98">
        <v>54</v>
      </c>
      <c r="F36" s="99">
        <f>'Ca Nam'!G36</f>
        <v>63</v>
      </c>
      <c r="G36" s="101">
        <f t="shared" si="0"/>
        <v>60</v>
      </c>
      <c r="H36" s="40" t="str">
        <f t="shared" si="1"/>
        <v>TB khá</v>
      </c>
      <c r="I36" s="10"/>
      <c r="J36" s="25"/>
      <c r="K36" s="100"/>
    </row>
    <row r="37" spans="1:11" s="102" customFormat="1" ht="17.25" customHeight="1">
      <c r="A37" s="9">
        <v>27</v>
      </c>
      <c r="B37" s="88" t="s">
        <v>105</v>
      </c>
      <c r="C37" s="90" t="s">
        <v>106</v>
      </c>
      <c r="D37" s="34">
        <v>74</v>
      </c>
      <c r="E37" s="98">
        <v>61</v>
      </c>
      <c r="F37" s="99">
        <f>'Ca Nam'!G37</f>
        <v>72</v>
      </c>
      <c r="G37" s="101">
        <f t="shared" si="0"/>
        <v>69</v>
      </c>
      <c r="H37" s="40" t="str">
        <f t="shared" si="1"/>
        <v>TB khá</v>
      </c>
      <c r="I37" s="10"/>
      <c r="J37" s="25"/>
      <c r="K37" s="100"/>
    </row>
    <row r="38" spans="1:11" s="102" customFormat="1" ht="17.25" customHeight="1">
      <c r="A38" s="9">
        <v>28</v>
      </c>
      <c r="B38" s="88" t="s">
        <v>107</v>
      </c>
      <c r="C38" s="90" t="s">
        <v>108</v>
      </c>
      <c r="D38" s="34">
        <v>51</v>
      </c>
      <c r="E38" s="98">
        <v>52</v>
      </c>
      <c r="F38" s="99">
        <f>'Ca Nam'!G38</f>
        <v>60</v>
      </c>
      <c r="G38" s="101">
        <f t="shared" si="0"/>
        <v>56</v>
      </c>
      <c r="H38" s="40" t="str">
        <f t="shared" si="1"/>
        <v>TB</v>
      </c>
      <c r="I38" s="10"/>
      <c r="J38" s="25"/>
      <c r="K38" s="100"/>
    </row>
    <row r="39" spans="1:11" s="102" customFormat="1" ht="17.25" customHeight="1">
      <c r="A39" s="9">
        <v>29</v>
      </c>
      <c r="B39" s="88" t="s">
        <v>52</v>
      </c>
      <c r="C39" s="90" t="s">
        <v>109</v>
      </c>
      <c r="D39" s="34">
        <v>61</v>
      </c>
      <c r="E39" s="98">
        <v>52</v>
      </c>
      <c r="F39" s="99">
        <f>'Ca Nam'!G39</f>
        <v>61</v>
      </c>
      <c r="G39" s="101">
        <f t="shared" si="0"/>
        <v>58</v>
      </c>
      <c r="H39" s="40" t="str">
        <f t="shared" si="1"/>
        <v>TB</v>
      </c>
      <c r="I39" s="10"/>
      <c r="J39" s="25"/>
      <c r="K39" s="100"/>
    </row>
    <row r="40" spans="1:11" s="102" customFormat="1" ht="17.25" customHeight="1">
      <c r="A40" s="9">
        <v>30</v>
      </c>
      <c r="B40" s="89" t="s">
        <v>33</v>
      </c>
      <c r="C40" s="90" t="s">
        <v>109</v>
      </c>
      <c r="D40" s="34">
        <v>70</v>
      </c>
      <c r="E40" s="98">
        <v>56</v>
      </c>
      <c r="F40" s="99">
        <f>'Ca Nam'!G40</f>
        <v>61</v>
      </c>
      <c r="G40" s="101">
        <f t="shared" si="0"/>
        <v>61</v>
      </c>
      <c r="H40" s="40" t="str">
        <f t="shared" si="1"/>
        <v>TB khá</v>
      </c>
      <c r="I40" s="10"/>
      <c r="J40" s="25"/>
      <c r="K40" s="100"/>
    </row>
    <row r="41" spans="1:11" s="102" customFormat="1" ht="17.25" customHeight="1">
      <c r="A41" s="9">
        <v>31</v>
      </c>
      <c r="B41" s="89" t="s">
        <v>110</v>
      </c>
      <c r="C41" s="90" t="s">
        <v>111</v>
      </c>
      <c r="D41" s="34">
        <v>78</v>
      </c>
      <c r="E41" s="98">
        <v>70</v>
      </c>
      <c r="F41" s="99">
        <f>'Ca Nam'!G41</f>
        <v>73</v>
      </c>
      <c r="G41" s="101">
        <f t="shared" si="0"/>
        <v>73</v>
      </c>
      <c r="H41" s="40" t="str">
        <f t="shared" si="1"/>
        <v>Khá</v>
      </c>
      <c r="I41" s="10"/>
      <c r="J41" s="25"/>
      <c r="K41" s="100"/>
    </row>
    <row r="42" spans="1:11" s="102" customFormat="1" ht="17.25" customHeight="1">
      <c r="A42" s="9">
        <v>32</v>
      </c>
      <c r="B42" s="89" t="s">
        <v>112</v>
      </c>
      <c r="C42" s="90" t="s">
        <v>47</v>
      </c>
      <c r="D42" s="34">
        <v>66</v>
      </c>
      <c r="E42" s="98">
        <v>54</v>
      </c>
      <c r="F42" s="99">
        <f>'Ca Nam'!G42</f>
        <v>66</v>
      </c>
      <c r="G42" s="101">
        <f t="shared" si="0"/>
        <v>62</v>
      </c>
      <c r="H42" s="40" t="str">
        <f t="shared" si="1"/>
        <v>TB khá</v>
      </c>
      <c r="I42" s="10"/>
      <c r="J42" s="25"/>
      <c r="K42" s="100"/>
    </row>
    <row r="43" spans="1:11" s="102" customFormat="1" ht="17.25" customHeight="1">
      <c r="A43" s="9">
        <v>33</v>
      </c>
      <c r="B43" s="89" t="s">
        <v>113</v>
      </c>
      <c r="C43" s="90" t="s">
        <v>47</v>
      </c>
      <c r="D43" s="34">
        <v>45</v>
      </c>
      <c r="E43" s="98">
        <v>45</v>
      </c>
      <c r="F43" s="99">
        <f>'Ca Nam'!G43</f>
        <v>20</v>
      </c>
      <c r="G43" s="101">
        <f t="shared" si="0"/>
        <v>33</v>
      </c>
      <c r="H43" s="40" t="str">
        <f t="shared" si="1"/>
        <v>Yếu</v>
      </c>
      <c r="I43" s="10"/>
      <c r="J43" s="25"/>
      <c r="K43" s="100"/>
    </row>
    <row r="44" spans="1:11" s="102" customFormat="1" ht="17.25" customHeight="1">
      <c r="A44" s="9">
        <v>34</v>
      </c>
      <c r="B44" s="89" t="s">
        <v>33</v>
      </c>
      <c r="C44" s="90" t="s">
        <v>59</v>
      </c>
      <c r="D44" s="34">
        <v>68</v>
      </c>
      <c r="E44" s="98">
        <v>52</v>
      </c>
      <c r="F44" s="99">
        <f>'Ca Nam'!G44</f>
        <v>71</v>
      </c>
      <c r="G44" s="101">
        <f t="shared" si="0"/>
        <v>64</v>
      </c>
      <c r="H44" s="40" t="str">
        <f t="shared" si="1"/>
        <v>TB khá</v>
      </c>
      <c r="I44" s="10"/>
      <c r="J44" s="25"/>
      <c r="K44" s="100"/>
    </row>
    <row r="45" spans="1:11" s="102" customFormat="1" ht="17.25" customHeight="1">
      <c r="A45" s="9">
        <v>35</v>
      </c>
      <c r="B45" s="89" t="s">
        <v>114</v>
      </c>
      <c r="C45" s="90" t="s">
        <v>115</v>
      </c>
      <c r="D45" s="34">
        <v>61</v>
      </c>
      <c r="E45" s="98">
        <v>49</v>
      </c>
      <c r="F45" s="99">
        <f>'Ca Nam'!G45</f>
        <v>64</v>
      </c>
      <c r="G45" s="101">
        <f t="shared" si="0"/>
        <v>59</v>
      </c>
      <c r="H45" s="40" t="str">
        <f t="shared" si="1"/>
        <v>TB</v>
      </c>
      <c r="I45" s="10"/>
      <c r="J45" s="25"/>
      <c r="K45" s="100"/>
    </row>
    <row r="46" spans="1:11" s="102" customFormat="1" ht="17.25" customHeight="1">
      <c r="A46" s="9">
        <v>36</v>
      </c>
      <c r="B46" s="89" t="s">
        <v>116</v>
      </c>
      <c r="C46" s="90" t="s">
        <v>48</v>
      </c>
      <c r="D46" s="34">
        <v>62</v>
      </c>
      <c r="E46" s="98">
        <v>63</v>
      </c>
      <c r="F46" s="99">
        <f>'Ca Nam'!G46</f>
        <v>69</v>
      </c>
      <c r="G46" s="101">
        <f t="shared" si="0"/>
        <v>66</v>
      </c>
      <c r="H46" s="40" t="str">
        <f t="shared" si="1"/>
        <v>TB khá</v>
      </c>
      <c r="I46" s="10"/>
      <c r="J46" s="25"/>
      <c r="K46" s="100"/>
    </row>
    <row r="47" spans="1:11" s="102" customFormat="1" ht="17.25" customHeight="1">
      <c r="A47" s="9">
        <v>37</v>
      </c>
      <c r="B47" s="89" t="s">
        <v>117</v>
      </c>
      <c r="C47" s="90" t="s">
        <v>118</v>
      </c>
      <c r="D47" s="34">
        <v>72</v>
      </c>
      <c r="E47" s="98">
        <v>49</v>
      </c>
      <c r="F47" s="99">
        <f>'Ca Nam'!G47</f>
        <v>60</v>
      </c>
      <c r="G47" s="101">
        <f t="shared" si="0"/>
        <v>58</v>
      </c>
      <c r="H47" s="40" t="str">
        <f t="shared" si="1"/>
        <v>TB</v>
      </c>
      <c r="I47" s="10"/>
      <c r="J47" s="25"/>
      <c r="K47" s="100"/>
    </row>
    <row r="48" spans="1:11" s="102" customFormat="1" ht="17.25" customHeight="1">
      <c r="A48" s="9">
        <v>38</v>
      </c>
      <c r="B48" s="89" t="s">
        <v>119</v>
      </c>
      <c r="C48" s="90" t="s">
        <v>120</v>
      </c>
      <c r="D48" s="34">
        <v>60</v>
      </c>
      <c r="E48" s="98">
        <v>57</v>
      </c>
      <c r="F48" s="99">
        <f>'Ca Nam'!G48</f>
        <v>90</v>
      </c>
      <c r="G48" s="101">
        <f t="shared" si="0"/>
        <v>74</v>
      </c>
      <c r="H48" s="40" t="str">
        <f t="shared" si="1"/>
        <v>Khá</v>
      </c>
      <c r="I48" s="10"/>
      <c r="J48" s="25"/>
      <c r="K48" s="100"/>
    </row>
    <row r="49" spans="1:28" s="102" customFormat="1" ht="17.25" customHeight="1">
      <c r="A49" s="9">
        <v>39</v>
      </c>
      <c r="B49" s="89" t="s">
        <v>121</v>
      </c>
      <c r="C49" s="90" t="s">
        <v>49</v>
      </c>
      <c r="D49" s="34">
        <v>51</v>
      </c>
      <c r="E49" s="98">
        <v>48</v>
      </c>
      <c r="F49" s="99">
        <f>'Ca Nam'!G49</f>
        <v>68</v>
      </c>
      <c r="G49" s="101">
        <f t="shared" si="0"/>
        <v>59</v>
      </c>
      <c r="H49" s="40" t="str">
        <f t="shared" si="1"/>
        <v>TB</v>
      </c>
      <c r="I49" s="10"/>
      <c r="J49" s="25"/>
      <c r="K49" s="100"/>
    </row>
    <row r="50" spans="1:28" s="102" customFormat="1" ht="17.25" customHeight="1">
      <c r="A50" s="9">
        <v>40</v>
      </c>
      <c r="B50" s="89" t="s">
        <v>122</v>
      </c>
      <c r="C50" s="90" t="s">
        <v>123</v>
      </c>
      <c r="D50" s="34">
        <v>60</v>
      </c>
      <c r="E50" s="98">
        <v>51</v>
      </c>
      <c r="F50" s="99">
        <f>'Ca Nam'!G50</f>
        <v>46</v>
      </c>
      <c r="G50" s="101">
        <f t="shared" si="0"/>
        <v>50</v>
      </c>
      <c r="H50" s="40" t="str">
        <f t="shared" si="1"/>
        <v>TB</v>
      </c>
      <c r="I50" s="10"/>
      <c r="J50" s="25"/>
      <c r="K50" s="100"/>
    </row>
    <row r="51" spans="1:28" s="102" customFormat="1" ht="17.25" customHeight="1">
      <c r="A51" s="9">
        <v>41</v>
      </c>
      <c r="B51" s="88" t="s">
        <v>116</v>
      </c>
      <c r="C51" s="90" t="s">
        <v>124</v>
      </c>
      <c r="D51" s="34">
        <v>56</v>
      </c>
      <c r="E51" s="98">
        <v>44</v>
      </c>
      <c r="F51" s="99">
        <f>'Ca Nam'!G51</f>
        <v>62</v>
      </c>
      <c r="G51" s="101">
        <f t="shared" si="0"/>
        <v>55</v>
      </c>
      <c r="H51" s="40" t="str">
        <f t="shared" si="1"/>
        <v>TB</v>
      </c>
      <c r="I51" s="10"/>
      <c r="J51" s="25"/>
      <c r="K51" s="100"/>
    </row>
    <row r="52" spans="1:28" s="102" customFormat="1" ht="17.25" customHeight="1">
      <c r="A52" s="9">
        <v>42</v>
      </c>
      <c r="B52" s="88" t="s">
        <v>121</v>
      </c>
      <c r="C52" s="90" t="s">
        <v>125</v>
      </c>
      <c r="D52" s="34">
        <v>64</v>
      </c>
      <c r="E52" s="98">
        <v>49</v>
      </c>
      <c r="F52" s="99">
        <f>'Ca Nam'!G52</f>
        <v>62</v>
      </c>
      <c r="G52" s="101">
        <f t="shared" si="0"/>
        <v>58</v>
      </c>
      <c r="H52" s="40" t="str">
        <f t="shared" si="1"/>
        <v>TB</v>
      </c>
      <c r="I52" s="10"/>
      <c r="J52" s="25"/>
      <c r="K52" s="100"/>
    </row>
    <row r="53" spans="1:28" s="102" customFormat="1" ht="17.25" customHeight="1">
      <c r="A53" s="9">
        <v>43</v>
      </c>
      <c r="B53" s="89" t="s">
        <v>126</v>
      </c>
      <c r="C53" s="90" t="s">
        <v>127</v>
      </c>
      <c r="D53" s="34">
        <v>58</v>
      </c>
      <c r="E53" s="98">
        <v>46</v>
      </c>
      <c r="F53" s="99">
        <f>'Ca Nam'!G53</f>
        <v>58</v>
      </c>
      <c r="G53" s="101">
        <f t="shared" si="0"/>
        <v>54</v>
      </c>
      <c r="H53" s="40" t="str">
        <f t="shared" ref="H53:H54" si="2">IF(G53&lt;30,"Kém",IF(G53&lt;50,"Yếu",IF(G53&lt;60,"TB",IF(G53&lt;70, "TB khá",IF(G53&lt;80,"Khá",IF(G53&lt;90,"Tốt","Xuất sắc"))))))</f>
        <v>TB</v>
      </c>
      <c r="I53" s="10"/>
      <c r="J53" s="25"/>
      <c r="K53" s="100"/>
    </row>
    <row r="54" spans="1:28" s="102" customFormat="1" ht="17.25" customHeight="1">
      <c r="A54" s="9">
        <v>44</v>
      </c>
      <c r="B54" s="89" t="s">
        <v>128</v>
      </c>
      <c r="C54" s="90" t="s">
        <v>129</v>
      </c>
      <c r="D54" s="34">
        <v>69</v>
      </c>
      <c r="E54" s="98">
        <v>55</v>
      </c>
      <c r="F54" s="99">
        <f>'Ca Nam'!G54</f>
        <v>69</v>
      </c>
      <c r="G54" s="101">
        <f t="shared" si="0"/>
        <v>64</v>
      </c>
      <c r="H54" s="40" t="str">
        <f t="shared" si="2"/>
        <v>TB khá</v>
      </c>
      <c r="I54" s="10"/>
      <c r="J54" s="25"/>
      <c r="K54" s="100"/>
    </row>
    <row r="55" spans="1:28" s="102" customFormat="1" ht="21.75" customHeight="1">
      <c r="B55" s="86" t="s">
        <v>24</v>
      </c>
      <c r="C55" s="86"/>
      <c r="D55" s="34"/>
      <c r="E55" s="86"/>
      <c r="F55" s="86"/>
      <c r="G55" s="86"/>
      <c r="H55" s="86"/>
      <c r="I55" s="86"/>
      <c r="J55" s="26"/>
      <c r="K55" s="103"/>
      <c r="L55" s="103"/>
      <c r="M55" s="103"/>
      <c r="N55" s="103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</row>
    <row r="56" spans="1:28" s="102" customFormat="1" ht="16.5" customHeight="1">
      <c r="A56" s="1"/>
      <c r="B56" s="153" t="s">
        <v>16</v>
      </c>
      <c r="C56" s="153"/>
      <c r="D56" s="119" t="s">
        <v>12</v>
      </c>
      <c r="E56" s="121"/>
      <c r="F56" s="121"/>
      <c r="G56" s="66"/>
      <c r="H56" s="121" t="s">
        <v>134</v>
      </c>
      <c r="I56" s="120"/>
      <c r="J56" s="105"/>
      <c r="K56" s="169"/>
      <c r="L56" s="169"/>
      <c r="M56" s="169"/>
      <c r="N56" s="165"/>
      <c r="O56" s="161"/>
      <c r="P56" s="159"/>
      <c r="Q56" s="160"/>
      <c r="R56" s="159"/>
      <c r="S56" s="160"/>
      <c r="T56" s="163"/>
      <c r="U56" s="164"/>
      <c r="V56" s="167"/>
      <c r="W56" s="168"/>
      <c r="X56" s="159"/>
      <c r="Y56" s="160"/>
      <c r="Z56" s="159"/>
      <c r="AA56" s="160"/>
      <c r="AB56" s="104"/>
    </row>
    <row r="57" spans="1:28" ht="16.5" customHeight="1">
      <c r="A57" s="1"/>
      <c r="B57" s="153"/>
      <c r="C57" s="153"/>
      <c r="D57" s="67" t="s">
        <v>14</v>
      </c>
      <c r="E57" s="197" t="s">
        <v>15</v>
      </c>
      <c r="F57" s="197"/>
      <c r="G57" s="68"/>
      <c r="H57" s="87" t="s">
        <v>14</v>
      </c>
      <c r="I57" s="28" t="s">
        <v>15</v>
      </c>
      <c r="J57" s="105"/>
      <c r="K57" s="169"/>
      <c r="L57" s="169"/>
      <c r="M57" s="169"/>
      <c r="N57" s="166"/>
      <c r="O57" s="162"/>
      <c r="P57" s="47"/>
      <c r="Q57" s="48"/>
      <c r="R57" s="49"/>
      <c r="S57" s="48"/>
      <c r="T57" s="49"/>
      <c r="U57" s="48"/>
      <c r="V57" s="49"/>
      <c r="W57" s="50"/>
      <c r="X57" s="49"/>
      <c r="Y57" s="48"/>
      <c r="Z57" s="49"/>
      <c r="AA57" s="48"/>
      <c r="AB57" s="106"/>
    </row>
    <row r="58" spans="1:28" ht="16.5" customHeight="1">
      <c r="A58" s="1"/>
      <c r="B58" s="147" t="s">
        <v>17</v>
      </c>
      <c r="C58" s="148"/>
      <c r="D58" s="92">
        <f>COUNTIF(F11:F54,"&gt;=90")</f>
        <v>1</v>
      </c>
      <c r="E58" s="107"/>
      <c r="F58" s="108">
        <f t="shared" ref="F58:F64" si="3">ROUND(D58*100/44,2)</f>
        <v>2.27</v>
      </c>
      <c r="G58" s="109"/>
      <c r="H58" s="63"/>
      <c r="I58" s="108"/>
      <c r="K58" s="169"/>
      <c r="L58" s="169"/>
      <c r="M58" s="169"/>
      <c r="N58" s="51"/>
      <c r="O58" s="52"/>
      <c r="P58" s="53"/>
      <c r="Q58" s="52"/>
      <c r="R58" s="53"/>
      <c r="S58" s="52"/>
      <c r="T58" s="53"/>
      <c r="U58" s="52"/>
      <c r="V58" s="53"/>
      <c r="W58" s="52"/>
      <c r="X58" s="53"/>
      <c r="Y58" s="52"/>
      <c r="Z58" s="53"/>
      <c r="AA58" s="52"/>
    </row>
    <row r="59" spans="1:28" s="102" customFormat="1" ht="16.5" customHeight="1">
      <c r="A59" s="1"/>
      <c r="B59" s="139" t="s">
        <v>18</v>
      </c>
      <c r="C59" s="140"/>
      <c r="D59" s="92">
        <f>COUNTIF(F11:F54,"&gt;=80")-COUNTIF(F11:F54,"&gt;89")</f>
        <v>0</v>
      </c>
      <c r="E59" s="69"/>
      <c r="F59" s="108">
        <f t="shared" si="3"/>
        <v>0</v>
      </c>
      <c r="G59" s="109"/>
      <c r="H59" s="63"/>
      <c r="I59" s="108"/>
      <c r="J59" s="73"/>
      <c r="K59" s="110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80"/>
      <c r="X59" s="104"/>
      <c r="Y59" s="104"/>
      <c r="Z59" s="104"/>
      <c r="AA59" s="104"/>
      <c r="AB59" s="110"/>
    </row>
    <row r="60" spans="1:28" s="102" customFormat="1" ht="16.5" customHeight="1">
      <c r="A60" s="100"/>
      <c r="B60" s="137" t="s">
        <v>19</v>
      </c>
      <c r="C60" s="138"/>
      <c r="D60" s="92">
        <f>COUNTIF(F11:F54,"&gt;=70")-COUNTIF(F11:F54,"&gt;79")</f>
        <v>5</v>
      </c>
      <c r="E60" s="69"/>
      <c r="F60" s="108">
        <f t="shared" si="3"/>
        <v>11.36</v>
      </c>
      <c r="G60" s="109"/>
      <c r="H60" s="63"/>
      <c r="I60" s="108"/>
      <c r="J60" s="82"/>
      <c r="K60" s="157"/>
      <c r="L60" s="157"/>
      <c r="M60" s="157"/>
      <c r="N60" s="157"/>
      <c r="O60" s="157"/>
      <c r="P60" s="157"/>
      <c r="Q60" s="156"/>
      <c r="R60" s="156"/>
      <c r="S60" s="156"/>
      <c r="T60" s="156"/>
      <c r="U60" s="156"/>
      <c r="V60" s="104"/>
      <c r="W60" s="104"/>
      <c r="X60" s="110"/>
      <c r="Y60" s="110"/>
      <c r="Z60" s="110"/>
      <c r="AA60" s="110"/>
    </row>
    <row r="61" spans="1:28" ht="16.5" customHeight="1">
      <c r="A61" s="21"/>
      <c r="B61" s="147" t="s">
        <v>20</v>
      </c>
      <c r="C61" s="148"/>
      <c r="D61" s="92">
        <f>COUNTIF(F11:F54,"&gt;=60")-COUNTIF(F11:F54,"&gt;69")</f>
        <v>26</v>
      </c>
      <c r="E61" s="69"/>
      <c r="F61" s="108">
        <f t="shared" si="3"/>
        <v>59.09</v>
      </c>
      <c r="G61" s="109"/>
      <c r="H61" s="63"/>
      <c r="I61" s="108"/>
      <c r="J61" s="83"/>
      <c r="K61" s="158"/>
      <c r="L61" s="158"/>
      <c r="M61" s="158"/>
      <c r="N61" s="158"/>
      <c r="O61" s="157"/>
      <c r="P61" s="157"/>
      <c r="Q61" s="157"/>
      <c r="R61" s="157"/>
      <c r="S61" s="79"/>
      <c r="T61" s="79"/>
      <c r="U61" s="79"/>
      <c r="V61" s="106"/>
      <c r="W61" s="106"/>
      <c r="X61" s="111"/>
      <c r="Y61" s="111"/>
      <c r="Z61" s="111"/>
      <c r="AA61" s="111"/>
    </row>
    <row r="62" spans="1:28" ht="16.5" customHeight="1">
      <c r="A62" s="21"/>
      <c r="B62" s="147" t="s">
        <v>23</v>
      </c>
      <c r="C62" s="148"/>
      <c r="D62" s="92">
        <f>COUNTIF(F11:F54,"&gt;=50")-COUNTIF(F11:F54,"&gt;59")</f>
        <v>6</v>
      </c>
      <c r="E62" s="69"/>
      <c r="F62" s="108">
        <f t="shared" si="3"/>
        <v>13.64</v>
      </c>
      <c r="G62" s="109"/>
      <c r="H62" s="63"/>
      <c r="I62" s="108"/>
      <c r="K62" s="157"/>
      <c r="L62" s="157"/>
      <c r="M62" s="157"/>
      <c r="N62" s="157"/>
      <c r="O62" s="79"/>
      <c r="P62" s="79"/>
      <c r="Q62" s="157"/>
      <c r="R62" s="157"/>
      <c r="S62" s="79"/>
      <c r="T62" s="79"/>
      <c r="U62" s="79"/>
      <c r="V62" s="106"/>
      <c r="W62" s="106"/>
      <c r="X62" s="111"/>
      <c r="Y62" s="111"/>
      <c r="Z62" s="111"/>
      <c r="AA62" s="111"/>
    </row>
    <row r="63" spans="1:28" ht="16.5" customHeight="1">
      <c r="A63" s="21"/>
      <c r="B63" s="147" t="s">
        <v>21</v>
      </c>
      <c r="C63" s="148"/>
      <c r="D63" s="92">
        <f>COUNTIF(F11:F54,"&gt;=29")-COUNTIF(F11:F54,"&gt;49")</f>
        <v>4</v>
      </c>
      <c r="E63" s="69"/>
      <c r="F63" s="108">
        <f t="shared" si="3"/>
        <v>9.09</v>
      </c>
      <c r="G63" s="109"/>
      <c r="H63" s="63"/>
      <c r="I63" s="108"/>
    </row>
    <row r="64" spans="1:28" ht="16.5" customHeight="1">
      <c r="A64" s="21"/>
      <c r="B64" s="147" t="s">
        <v>22</v>
      </c>
      <c r="C64" s="148"/>
      <c r="D64" s="92">
        <f>COUNTIF(F11:F54,"&lt;29")</f>
        <v>2</v>
      </c>
      <c r="E64" s="69"/>
      <c r="F64" s="108">
        <f t="shared" si="3"/>
        <v>4.55</v>
      </c>
      <c r="G64" s="109"/>
      <c r="H64" s="63"/>
      <c r="I64" s="108"/>
      <c r="J64" s="105"/>
    </row>
    <row r="65" spans="1:12" ht="6" customHeight="1">
      <c r="A65" s="21"/>
    </row>
    <row r="66" spans="1:12" ht="18">
      <c r="A66" s="21"/>
      <c r="E66" s="1"/>
      <c r="G66" s="5" t="s">
        <v>64</v>
      </c>
      <c r="I66" s="5"/>
    </row>
    <row r="67" spans="1:12" s="1" customFormat="1" ht="18">
      <c r="A67" s="21"/>
      <c r="B67" s="33" t="s">
        <v>25</v>
      </c>
      <c r="C67" s="100"/>
      <c r="D67" s="155" t="s">
        <v>67</v>
      </c>
      <c r="E67" s="155"/>
      <c r="F67" s="155"/>
      <c r="G67" s="155"/>
      <c r="H67" s="155" t="s">
        <v>28</v>
      </c>
      <c r="I67" s="155"/>
      <c r="J67" s="81"/>
      <c r="K67" s="17"/>
      <c r="L67" s="17"/>
    </row>
    <row r="69" spans="1:12">
      <c r="A69" s="21"/>
      <c r="J69" s="83"/>
    </row>
    <row r="70" spans="1:12">
      <c r="A70" s="21"/>
      <c r="J70" s="105"/>
    </row>
    <row r="71" spans="1:12">
      <c r="A71" s="21"/>
    </row>
    <row r="72" spans="1:12" ht="18.75">
      <c r="A72" s="21"/>
      <c r="H72" s="142" t="s">
        <v>131</v>
      </c>
      <c r="I72" s="142"/>
    </row>
    <row r="73" spans="1:12">
      <c r="A73" s="21"/>
      <c r="I73" s="81"/>
      <c r="J73" s="81"/>
    </row>
    <row r="74" spans="1:12">
      <c r="E74" s="32" t="s">
        <v>26</v>
      </c>
    </row>
    <row r="78" spans="1:12">
      <c r="D78" s="111"/>
      <c r="E78" s="111"/>
      <c r="F78" s="111"/>
      <c r="G78" s="111"/>
    </row>
    <row r="79" spans="1:12">
      <c r="D79" s="43"/>
      <c r="E79" s="111"/>
      <c r="F79" s="112"/>
      <c r="G79" s="112"/>
    </row>
    <row r="80" spans="1:12">
      <c r="D80" s="43"/>
      <c r="E80" s="111"/>
      <c r="F80" s="112"/>
      <c r="G80" s="112"/>
    </row>
    <row r="81" spans="4:7">
      <c r="D81" s="43"/>
      <c r="E81" s="111"/>
      <c r="F81" s="112"/>
      <c r="G81" s="112"/>
    </row>
    <row r="82" spans="4:7">
      <c r="D82" s="43"/>
      <c r="E82" s="111"/>
      <c r="F82" s="112"/>
      <c r="G82" s="112"/>
    </row>
    <row r="83" spans="4:7">
      <c r="D83" s="43"/>
      <c r="E83" s="111"/>
      <c r="F83" s="112"/>
      <c r="G83" s="112"/>
    </row>
    <row r="84" spans="4:7">
      <c r="D84" s="43"/>
      <c r="E84" s="111"/>
      <c r="F84" s="112"/>
      <c r="G84" s="112"/>
    </row>
    <row r="85" spans="4:7">
      <c r="D85" s="43"/>
      <c r="E85" s="111"/>
      <c r="F85" s="112"/>
      <c r="G85" s="112"/>
    </row>
  </sheetData>
  <mergeCells count="46">
    <mergeCell ref="H72:I72"/>
    <mergeCell ref="B64:C64"/>
    <mergeCell ref="H67:I67"/>
    <mergeCell ref="B62:C62"/>
    <mergeCell ref="K62:N62"/>
    <mergeCell ref="Q62:R62"/>
    <mergeCell ref="B63:C63"/>
    <mergeCell ref="D67:G67"/>
    <mergeCell ref="B61:C61"/>
    <mergeCell ref="Q61:R61"/>
    <mergeCell ref="B59:C59"/>
    <mergeCell ref="B60:C60"/>
    <mergeCell ref="X56:Y56"/>
    <mergeCell ref="K60:N61"/>
    <mergeCell ref="O60:O61"/>
    <mergeCell ref="P60:P61"/>
    <mergeCell ref="Q60:S60"/>
    <mergeCell ref="T60:U60"/>
    <mergeCell ref="D56:F56"/>
    <mergeCell ref="E57:F57"/>
    <mergeCell ref="Z56:AA56"/>
    <mergeCell ref="B58:C58"/>
    <mergeCell ref="N56:N57"/>
    <mergeCell ref="O56:O57"/>
    <mergeCell ref="P56:Q56"/>
    <mergeCell ref="R56:S56"/>
    <mergeCell ref="T56:U56"/>
    <mergeCell ref="V56:W56"/>
    <mergeCell ref="B56:C57"/>
    <mergeCell ref="H56:I56"/>
    <mergeCell ref="K56:M58"/>
    <mergeCell ref="A5:I5"/>
    <mergeCell ref="A6:I6"/>
    <mergeCell ref="A7:I7"/>
    <mergeCell ref="A9:A10"/>
    <mergeCell ref="B9:C10"/>
    <mergeCell ref="D9:F9"/>
    <mergeCell ref="G9:G10"/>
    <mergeCell ref="H9:H10"/>
    <mergeCell ref="I9:I10"/>
    <mergeCell ref="A2:D2"/>
    <mergeCell ref="G2:I2"/>
    <mergeCell ref="A3:D3"/>
    <mergeCell ref="G3:I3"/>
    <mergeCell ref="A4:D4"/>
    <mergeCell ref="F4:I4"/>
  </mergeCells>
  <pageMargins left="0.5" right="0.25" top="0.2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 1</vt:lpstr>
      <vt:lpstr>HK 2</vt:lpstr>
      <vt:lpstr>Ca Nam</vt:lpstr>
      <vt:lpstr>Toan Khoa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SON</dc:creator>
  <cp:lastModifiedBy>NGUYEN HAI</cp:lastModifiedBy>
  <cp:lastPrinted>2015-07-17T16:06:38Z</cp:lastPrinted>
  <dcterms:created xsi:type="dcterms:W3CDTF">2006-07-05T07:20:31Z</dcterms:created>
  <dcterms:modified xsi:type="dcterms:W3CDTF">2015-07-17T16:07:10Z</dcterms:modified>
</cp:coreProperties>
</file>